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5300" windowHeight="9000"/>
  </bookViews>
  <sheets>
    <sheet name="план 2016г.  МАФ  " sheetId="1" r:id="rId1"/>
  </sheets>
  <definedNames>
    <definedName name="_xlnm._FilterDatabase" localSheetId="0" hidden="1">'план 2016г.  МАФ  '!$A$133:$M$140</definedName>
    <definedName name="_xlnm.Print_Titles" localSheetId="0">'план 2016г.  МАФ  '!$22:$28</definedName>
    <definedName name="_xlnm.Print_Area" localSheetId="0">'план 2016г.  МАФ  '!$A$1:$Q$150</definedName>
  </definedNames>
  <calcPr calcId="125725"/>
</workbook>
</file>

<file path=xl/calcChain.xml><?xml version="1.0" encoding="utf-8"?>
<calcChain xmlns="http://schemas.openxmlformats.org/spreadsheetml/2006/main">
  <c r="D139" i="1"/>
  <c r="C139"/>
  <c r="Q132"/>
  <c r="P132"/>
  <c r="O132"/>
  <c r="N132"/>
  <c r="F132"/>
  <c r="E132"/>
  <c r="D132"/>
  <c r="C132"/>
  <c r="Q128"/>
  <c r="P128"/>
  <c r="O128"/>
  <c r="N128"/>
  <c r="K128"/>
  <c r="F128"/>
  <c r="E128"/>
  <c r="D128"/>
  <c r="C128"/>
  <c r="Q119"/>
  <c r="P119"/>
  <c r="O119"/>
  <c r="N119"/>
  <c r="M119"/>
  <c r="L119"/>
  <c r="D119"/>
  <c r="C119"/>
  <c r="P110"/>
  <c r="N110"/>
  <c r="M110"/>
  <c r="L110"/>
  <c r="K110"/>
  <c r="H110"/>
  <c r="G110"/>
  <c r="F110"/>
  <c r="E110"/>
  <c r="C110"/>
  <c r="D109"/>
  <c r="D108"/>
  <c r="O107"/>
  <c r="D107"/>
  <c r="D106"/>
  <c r="Q105"/>
  <c r="O105"/>
  <c r="D105"/>
  <c r="O104"/>
  <c r="D104"/>
  <c r="O103"/>
  <c r="D103"/>
  <c r="Q102"/>
  <c r="O102"/>
  <c r="D102"/>
  <c r="O101"/>
  <c r="D101"/>
  <c r="D100"/>
  <c r="D99"/>
  <c r="D98"/>
  <c r="D97"/>
  <c r="O96"/>
  <c r="Q95"/>
  <c r="D95"/>
  <c r="O94"/>
  <c r="D94"/>
  <c r="D93"/>
  <c r="Q92"/>
  <c r="D92"/>
  <c r="Q91"/>
  <c r="D91"/>
  <c r="O90"/>
  <c r="D90"/>
  <c r="Q89"/>
  <c r="O89"/>
  <c r="D89"/>
  <c r="O88"/>
  <c r="D88"/>
  <c r="D87"/>
  <c r="O86"/>
  <c r="D86"/>
  <c r="O85"/>
  <c r="D85"/>
  <c r="O84"/>
  <c r="O83"/>
  <c r="O110" s="1"/>
  <c r="D83"/>
  <c r="P81"/>
  <c r="N81"/>
  <c r="M81"/>
  <c r="L81"/>
  <c r="C81"/>
  <c r="D79"/>
  <c r="D78"/>
  <c r="D77"/>
  <c r="D76"/>
  <c r="D74"/>
  <c r="O73"/>
  <c r="D73"/>
  <c r="O72"/>
  <c r="D72"/>
  <c r="O71"/>
  <c r="D71"/>
  <c r="Q70"/>
  <c r="O70"/>
  <c r="D70"/>
  <c r="D69"/>
  <c r="D68"/>
  <c r="Q67"/>
  <c r="O67"/>
  <c r="D67"/>
  <c r="O66"/>
  <c r="D66"/>
  <c r="O65"/>
  <c r="D65"/>
  <c r="O64"/>
  <c r="D64"/>
  <c r="O63"/>
  <c r="D63"/>
  <c r="O62"/>
  <c r="D62"/>
  <c r="O61"/>
  <c r="D61"/>
  <c r="O60"/>
  <c r="D60"/>
  <c r="O59"/>
  <c r="D59"/>
  <c r="O58"/>
  <c r="D58"/>
  <c r="O57"/>
  <c r="D57"/>
  <c r="O56"/>
  <c r="D56"/>
  <c r="Q55"/>
  <c r="O55"/>
  <c r="D55"/>
  <c r="Q54"/>
  <c r="O54"/>
  <c r="Q53"/>
  <c r="O53"/>
  <c r="O81" s="1"/>
  <c r="D53"/>
  <c r="D81" s="1"/>
  <c r="A53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Q51"/>
  <c r="P51"/>
  <c r="O51"/>
  <c r="N51"/>
  <c r="M51"/>
  <c r="L51"/>
  <c r="K51"/>
  <c r="J51"/>
  <c r="J141" s="1"/>
  <c r="I51"/>
  <c r="I141" s="1"/>
  <c r="H51"/>
  <c r="G51"/>
  <c r="F51"/>
  <c r="E51"/>
  <c r="D51"/>
  <c r="C51"/>
  <c r="Q81" l="1"/>
  <c r="D110"/>
  <c r="Q110"/>
  <c r="H141"/>
  <c r="L141"/>
  <c r="K141"/>
  <c r="F141"/>
  <c r="G141"/>
  <c r="M141"/>
  <c r="C141"/>
  <c r="E141"/>
  <c r="N141"/>
  <c r="P141"/>
  <c r="D141"/>
  <c r="O141"/>
  <c r="Q141"/>
</calcChain>
</file>

<file path=xl/sharedStrings.xml><?xml version="1.0" encoding="utf-8"?>
<sst xmlns="http://schemas.openxmlformats.org/spreadsheetml/2006/main" count="173" uniqueCount="109">
  <si>
    <t>УТВЕРЖДАЮ</t>
  </si>
  <si>
    <t>Генеральный директор</t>
  </si>
  <si>
    <t>МУП "ККП" МО "город Десногорск"</t>
  </si>
  <si>
    <t>Смоленской области</t>
  </si>
  <si>
    <t>______________________2015г.</t>
  </si>
  <si>
    <t xml:space="preserve"> по текущему ремонту МАФ и элементов благоустройства на </t>
  </si>
  <si>
    <t>придомовых территориях  жилых домов и муниципальных общежитий на 2016г.</t>
  </si>
  <si>
    <t xml:space="preserve">   Комиссия в составе</t>
  </si>
  <si>
    <t>начальник ПТО</t>
  </si>
  <si>
    <t>Бобылева С.В.,</t>
  </si>
  <si>
    <t>начальник ЖЭУ-1</t>
  </si>
  <si>
    <t>Финенко Г.В.,</t>
  </si>
  <si>
    <t>начальник ЖЭУ-2</t>
  </si>
  <si>
    <t>Свинцова Р.Н.,</t>
  </si>
  <si>
    <t>начальник ЖЭУ-3</t>
  </si>
  <si>
    <t>Буланцева В.В.,</t>
  </si>
  <si>
    <t>начальник ЖЭУ-4</t>
  </si>
  <si>
    <t>Черненькая В.В.,</t>
  </si>
  <si>
    <t xml:space="preserve">произвела обследование конструктивных элементов детских,спортивных площадок, газонов придомовых территорий </t>
  </si>
  <si>
    <t>жилых домов 1,2,3,4,6,7 микрорайонов г.Десногорска и пришла к выводу, что необходимо выполнить следующие работы:</t>
  </si>
  <si>
    <t>на 2012г.</t>
  </si>
  <si>
    <t>№ п/п</t>
  </si>
  <si>
    <t>Номер дома</t>
  </si>
  <si>
    <t xml:space="preserve">Замена деревянных конструкций с  окраской </t>
  </si>
  <si>
    <t>Изготовление и установка песочниц</t>
  </si>
  <si>
    <t>Замена  металлических конструкций с  окраской</t>
  </si>
  <si>
    <t>в скамейках - бруса сеч 50х70мм</t>
  </si>
  <si>
    <t>на качелях, шир.40см(толщ.50мм)</t>
  </si>
  <si>
    <t>на качалках-балансир(толщ.50мм)</t>
  </si>
  <si>
    <t>на каруселях(толщ.50мм)</t>
  </si>
  <si>
    <t>Ремонт песочниц, м3</t>
  </si>
  <si>
    <t>урн</t>
  </si>
  <si>
    <t xml:space="preserve">ограждения газонов, </t>
  </si>
  <si>
    <t>м.п.</t>
  </si>
  <si>
    <t>м3</t>
  </si>
  <si>
    <t>шт</t>
  </si>
  <si>
    <t>кг</t>
  </si>
  <si>
    <t>п.м</t>
  </si>
  <si>
    <t>1 микрорайон</t>
  </si>
  <si>
    <t>ж/д № 1</t>
  </si>
  <si>
    <t>ж/д № 2</t>
  </si>
  <si>
    <t>ж/д № 3</t>
  </si>
  <si>
    <t>ж/д № 4</t>
  </si>
  <si>
    <t>ж/д № 5</t>
  </si>
  <si>
    <t>ж/д № 5а</t>
  </si>
  <si>
    <t>ж/д № 6</t>
  </si>
  <si>
    <t>ж/д № 7</t>
  </si>
  <si>
    <t>ж/д № 7а</t>
  </si>
  <si>
    <t>ж/д № 8</t>
  </si>
  <si>
    <t>ж/д № 9</t>
  </si>
  <si>
    <t>ж/д № 10</t>
  </si>
  <si>
    <t>ж/д № 11</t>
  </si>
  <si>
    <t>ж/д № 11а</t>
  </si>
  <si>
    <t>ж/д № 12</t>
  </si>
  <si>
    <t>ж/д № 12а</t>
  </si>
  <si>
    <t>ж/д № 13</t>
  </si>
  <si>
    <t>ж/д № 14</t>
  </si>
  <si>
    <t>ж/д № 15</t>
  </si>
  <si>
    <t>ж/д № 16</t>
  </si>
  <si>
    <t>ж/д № 28</t>
  </si>
  <si>
    <t>ИТОГО</t>
  </si>
  <si>
    <t>2 микрорайон</t>
  </si>
  <si>
    <t>ж/д № 9а</t>
  </si>
  <si>
    <t>ж/д № 18</t>
  </si>
  <si>
    <t>ж/д № 19</t>
  </si>
  <si>
    <t>ж/д № 20</t>
  </si>
  <si>
    <t>ж/д № 21</t>
  </si>
  <si>
    <t>ж/д № 22</t>
  </si>
  <si>
    <t>ж/д № 23</t>
  </si>
  <si>
    <t>ж/д № 24</t>
  </si>
  <si>
    <t>ж/д № 26</t>
  </si>
  <si>
    <t>ж/д № 27</t>
  </si>
  <si>
    <t>ж/д № 29</t>
  </si>
  <si>
    <t>3 микрорайон</t>
  </si>
  <si>
    <t>ж/д № 1а</t>
  </si>
  <si>
    <t>ж/д № 1б</t>
  </si>
  <si>
    <t>ж/д № 13а</t>
  </si>
  <si>
    <t>ж/д № 15а</t>
  </si>
  <si>
    <t>ж/д № 16а</t>
  </si>
  <si>
    <t>ж/д № 16б</t>
  </si>
  <si>
    <t>ж/д № 17</t>
  </si>
  <si>
    <t>4 микрорайон</t>
  </si>
  <si>
    <t>ж/д № 45</t>
  </si>
  <si>
    <t>6 микрорайон</t>
  </si>
  <si>
    <t>ж/д № 178</t>
  </si>
  <si>
    <t>ж/д № 179</t>
  </si>
  <si>
    <t>ж/д № 180б</t>
  </si>
  <si>
    <t>ж/д № 182</t>
  </si>
  <si>
    <t>ж/д № 183</t>
  </si>
  <si>
    <t>ж/д № 185</t>
  </si>
  <si>
    <t>ж/д № 408б</t>
  </si>
  <si>
    <t>7 микрорайон</t>
  </si>
  <si>
    <t>Общежития</t>
  </si>
  <si>
    <t>общ.№ 3 1-мкр            1-3 блок</t>
  </si>
  <si>
    <t>общ.№ 4 3-мкр</t>
  </si>
  <si>
    <t>общ.№ 10 3-мкр сем.блок</t>
  </si>
  <si>
    <t>общ.№ 10 3-мкр хол.блок</t>
  </si>
  <si>
    <t>общ.№ 14 3-мкр</t>
  </si>
  <si>
    <t>ИТОГО                                               по сем.общ.</t>
  </si>
  <si>
    <t>ИТОГО                                    по хол.общ.</t>
  </si>
  <si>
    <t>ВСЕГО по ж/д</t>
  </si>
  <si>
    <t>Подписи:</t>
  </si>
  <si>
    <t>Бобылева С.В.</t>
  </si>
  <si>
    <t>Финенко Г.В.</t>
  </si>
  <si>
    <t>Свинцова Р.Н.</t>
  </si>
  <si>
    <t>Буланцева В.В.</t>
  </si>
  <si>
    <t>Черненькая В.В.</t>
  </si>
  <si>
    <t>_______________А.Н.Шубин</t>
  </si>
  <si>
    <t>ПЛАН РАБОТ</t>
  </si>
</sst>
</file>

<file path=xl/styles.xml><?xml version="1.0" encoding="utf-8"?>
<styleSheet xmlns="http://schemas.openxmlformats.org/spreadsheetml/2006/main">
  <numFmts count="12">
    <numFmt numFmtId="43" formatCode="_-* #,##0.00_р_._-;\-* #,##0.00_р_._-;_-* &quot;-&quot;??_р_._-;_-@_-"/>
    <numFmt numFmtId="164" formatCode="_-* #,##0.0_р_._-;\-* #,##0.0_р_._-;_-* &quot;-&quot;??_р_._-;_-@_-"/>
    <numFmt numFmtId="165" formatCode="#,##0.000;;\-\-"/>
    <numFmt numFmtId="166" formatCode="#,##0.0;;\-\-"/>
    <numFmt numFmtId="167" formatCode="#,##0.00;;\-\-"/>
    <numFmt numFmtId="168" formatCode="0.0"/>
    <numFmt numFmtId="169" formatCode="0.000"/>
    <numFmt numFmtId="170" formatCode="#,##0.0"/>
    <numFmt numFmtId="171" formatCode="#,##0.000"/>
    <numFmt numFmtId="172" formatCode="0;\-0;\-\-"/>
    <numFmt numFmtId="173" formatCode="0.0;\-0.0;\-\-"/>
    <numFmt numFmtId="174" formatCode="#,##0.0000;;\-\-"/>
  </numFmts>
  <fonts count="17">
    <font>
      <sz val="10"/>
      <name val="Arial"/>
      <charset val="204"/>
    </font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"/>
      <charset val="204"/>
    </font>
    <font>
      <sz val="9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charset val="204"/>
    </font>
    <font>
      <sz val="11"/>
      <color indexed="10"/>
      <name val="Arial"/>
      <family val="2"/>
      <charset val="204"/>
    </font>
    <font>
      <sz val="9"/>
      <color indexed="10"/>
      <name val="Arial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3" borderId="18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164" fontId="9" fillId="3" borderId="19" xfId="1" applyNumberFormat="1" applyFont="1" applyFill="1" applyBorder="1" applyAlignment="1">
      <alignment vertical="center" wrapText="1"/>
    </xf>
    <xf numFmtId="165" fontId="9" fillId="3" borderId="19" xfId="0" applyNumberFormat="1" applyFont="1" applyFill="1" applyBorder="1" applyAlignment="1">
      <alignment horizontal="center" vertical="center" wrapText="1"/>
    </xf>
    <xf numFmtId="166" fontId="9" fillId="3" borderId="19" xfId="0" applyNumberFormat="1" applyFont="1" applyFill="1" applyBorder="1" applyAlignment="1">
      <alignment vertical="center" wrapText="1"/>
    </xf>
    <xf numFmtId="167" fontId="9" fillId="3" borderId="19" xfId="0" applyNumberFormat="1" applyFont="1" applyFill="1" applyBorder="1" applyAlignment="1">
      <alignment vertical="center" wrapText="1"/>
    </xf>
    <xf numFmtId="165" fontId="9" fillId="3" borderId="19" xfId="0" applyNumberFormat="1" applyFont="1" applyFill="1" applyBorder="1" applyAlignment="1">
      <alignment vertical="center" wrapText="1"/>
    </xf>
    <xf numFmtId="168" fontId="9" fillId="0" borderId="19" xfId="0" applyNumberFormat="1" applyFont="1" applyBorder="1" applyAlignment="1">
      <alignment vertical="center"/>
    </xf>
    <xf numFmtId="169" fontId="9" fillId="0" borderId="19" xfId="0" applyNumberFormat="1" applyFont="1" applyBorder="1" applyAlignment="1">
      <alignment vertical="center"/>
    </xf>
    <xf numFmtId="43" fontId="9" fillId="3" borderId="19" xfId="1" applyFont="1" applyFill="1" applyBorder="1" applyAlignment="1">
      <alignment vertical="center" wrapText="1"/>
    </xf>
    <xf numFmtId="43" fontId="9" fillId="0" borderId="19" xfId="1" applyFont="1" applyBorder="1" applyAlignment="1">
      <alignment vertical="center"/>
    </xf>
    <xf numFmtId="167" fontId="9" fillId="3" borderId="19" xfId="0" applyNumberFormat="1" applyFont="1" applyFill="1" applyBorder="1" applyAlignment="1">
      <alignment vertical="center"/>
    </xf>
    <xf numFmtId="166" fontId="9" fillId="3" borderId="19" xfId="0" applyNumberFormat="1" applyFont="1" applyFill="1" applyBorder="1" applyAlignment="1">
      <alignment vertical="center"/>
    </xf>
    <xf numFmtId="168" fontId="9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6" fontId="9" fillId="3" borderId="19" xfId="0" applyNumberFormat="1" applyFont="1" applyFill="1" applyBorder="1" applyAlignment="1">
      <alignment horizontal="center" vertical="center"/>
    </xf>
    <xf numFmtId="165" fontId="9" fillId="3" borderId="19" xfId="0" applyNumberFormat="1" applyFont="1" applyFill="1" applyBorder="1" applyAlignment="1">
      <alignment horizontal="center" vertical="center"/>
    </xf>
    <xf numFmtId="165" fontId="9" fillId="3" borderId="19" xfId="0" applyNumberFormat="1" applyFont="1" applyFill="1" applyBorder="1" applyAlignment="1">
      <alignment vertical="center"/>
    </xf>
    <xf numFmtId="43" fontId="9" fillId="3" borderId="19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9" fillId="3" borderId="19" xfId="1" applyNumberFormat="1" applyFont="1" applyFill="1" applyBorder="1" applyAlignment="1">
      <alignment horizontal="right" vertical="center"/>
    </xf>
    <xf numFmtId="168" fontId="9" fillId="0" borderId="19" xfId="0" applyNumberFormat="1" applyFont="1" applyBorder="1" applyAlignment="1">
      <alignment horizontal="center" vertical="center"/>
    </xf>
    <xf numFmtId="167" fontId="9" fillId="3" borderId="19" xfId="0" applyNumberFormat="1" applyFont="1" applyFill="1" applyBorder="1" applyAlignment="1">
      <alignment horizontal="center" vertical="center"/>
    </xf>
    <xf numFmtId="168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9" fillId="3" borderId="19" xfId="0" applyNumberFormat="1" applyFont="1" applyFill="1" applyBorder="1" applyAlignment="1">
      <alignment horizontal="right" vertical="center"/>
    </xf>
    <xf numFmtId="2" fontId="9" fillId="0" borderId="19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66" fontId="9" fillId="0" borderId="19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66" fontId="9" fillId="0" borderId="19" xfId="0" applyNumberFormat="1" applyFont="1" applyFill="1" applyBorder="1" applyAlignment="1">
      <alignment vertical="center"/>
    </xf>
    <xf numFmtId="165" fontId="9" fillId="0" borderId="19" xfId="0" applyNumberFormat="1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166" fontId="12" fillId="2" borderId="1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66" fontId="9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9" fontId="9" fillId="0" borderId="19" xfId="0" applyNumberFormat="1" applyFont="1" applyBorder="1" applyAlignment="1">
      <alignment horizontal="center" vertical="center"/>
    </xf>
    <xf numFmtId="170" fontId="12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4" fontId="12" fillId="2" borderId="19" xfId="0" applyNumberFormat="1" applyFont="1" applyFill="1" applyBorder="1" applyAlignment="1">
      <alignment horizontal="center"/>
    </xf>
    <xf numFmtId="171" fontId="12" fillId="2" borderId="19" xfId="0" applyNumberFormat="1" applyFont="1" applyFill="1" applyBorder="1" applyAlignment="1">
      <alignment horizontal="center"/>
    </xf>
    <xf numFmtId="170" fontId="12" fillId="2" borderId="2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2" fontId="7" fillId="3" borderId="18" xfId="0" applyNumberFormat="1" applyFont="1" applyFill="1" applyBorder="1" applyAlignment="1">
      <alignment vertical="center"/>
    </xf>
    <xf numFmtId="173" fontId="11" fillId="2" borderId="18" xfId="0" applyNumberFormat="1" applyFont="1" applyFill="1" applyBorder="1" applyAlignment="1">
      <alignment vertical="center"/>
    </xf>
    <xf numFmtId="167" fontId="12" fillId="2" borderId="19" xfId="0" applyNumberFormat="1" applyFont="1" applyFill="1" applyBorder="1" applyAlignment="1">
      <alignment horizontal="center" vertical="center"/>
    </xf>
    <xf numFmtId="165" fontId="12" fillId="2" borderId="19" xfId="0" applyNumberFormat="1" applyFont="1" applyFill="1" applyBorder="1" applyAlignment="1">
      <alignment horizontal="center" vertical="center"/>
    </xf>
    <xf numFmtId="2" fontId="12" fillId="2" borderId="19" xfId="0" applyNumberFormat="1" applyFont="1" applyFill="1" applyBorder="1" applyAlignment="1">
      <alignment horizontal="center" vertical="center"/>
    </xf>
    <xf numFmtId="167" fontId="12" fillId="2" borderId="19" xfId="0" applyNumberFormat="1" applyFont="1" applyFill="1" applyBorder="1" applyAlignment="1">
      <alignment vertical="center"/>
    </xf>
    <xf numFmtId="167" fontId="12" fillId="2" borderId="20" xfId="0" applyNumberFormat="1" applyFont="1" applyFill="1" applyBorder="1" applyAlignment="1">
      <alignment vertical="center"/>
    </xf>
    <xf numFmtId="172" fontId="11" fillId="2" borderId="18" xfId="0" applyNumberFormat="1" applyFont="1" applyFill="1" applyBorder="1" applyAlignment="1">
      <alignment vertical="center"/>
    </xf>
    <xf numFmtId="166" fontId="12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7" fillId="3" borderId="18" xfId="0" applyNumberFormat="1" applyFont="1" applyFill="1" applyBorder="1" applyAlignment="1">
      <alignment horizontal="right" vertical="center"/>
    </xf>
    <xf numFmtId="174" fontId="9" fillId="3" borderId="19" xfId="0" applyNumberFormat="1" applyFont="1" applyFill="1" applyBorder="1" applyAlignment="1">
      <alignment horizontal="center" vertical="center"/>
    </xf>
    <xf numFmtId="173" fontId="7" fillId="2" borderId="18" xfId="0" applyNumberFormat="1" applyFont="1" applyFill="1" applyBorder="1" applyAlignment="1">
      <alignment horizontal="center" vertical="center"/>
    </xf>
    <xf numFmtId="167" fontId="12" fillId="2" borderId="20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6" fontId="9" fillId="0" borderId="24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8" fontId="9" fillId="0" borderId="24" xfId="0" applyNumberFormat="1" applyFont="1" applyFill="1" applyBorder="1" applyAlignment="1">
      <alignment horizontal="center" vertical="center"/>
    </xf>
    <xf numFmtId="168" fontId="9" fillId="0" borderId="25" xfId="0" applyNumberFormat="1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167" fontId="9" fillId="0" borderId="16" xfId="0" applyNumberFormat="1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168" fontId="9" fillId="0" borderId="19" xfId="0" applyNumberFormat="1" applyFont="1" applyFill="1" applyBorder="1" applyAlignment="1">
      <alignment horizontal="center" vertical="center"/>
    </xf>
    <xf numFmtId="168" fontId="9" fillId="0" borderId="20" xfId="0" applyNumberFormat="1" applyFont="1" applyFill="1" applyBorder="1" applyAlignment="1">
      <alignment horizontal="center" vertical="center"/>
    </xf>
    <xf numFmtId="173" fontId="7" fillId="2" borderId="18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vertical="center" wrapText="1"/>
    </xf>
    <xf numFmtId="166" fontId="11" fillId="2" borderId="19" xfId="0" applyNumberFormat="1" applyFont="1" applyFill="1" applyBorder="1" applyAlignment="1">
      <alignment horizontal="center" vertical="center" wrapText="1"/>
    </xf>
    <xf numFmtId="165" fontId="11" fillId="2" borderId="19" xfId="0" applyNumberFormat="1" applyFont="1" applyFill="1" applyBorder="1" applyAlignment="1">
      <alignment horizontal="center" vertical="center" wrapText="1"/>
    </xf>
    <xf numFmtId="166" fontId="11" fillId="2" borderId="20" xfId="0" applyNumberFormat="1" applyFont="1" applyFill="1" applyBorder="1" applyAlignment="1">
      <alignment horizontal="center" vertical="center" wrapText="1"/>
    </xf>
    <xf numFmtId="166" fontId="12" fillId="2" borderId="19" xfId="0" applyNumberFormat="1" applyFont="1" applyFill="1" applyBorder="1" applyAlignment="1">
      <alignment horizontal="center" vertical="center" wrapText="1"/>
    </xf>
    <xf numFmtId="167" fontId="12" fillId="2" borderId="19" xfId="0" applyNumberFormat="1" applyFont="1" applyFill="1" applyBorder="1" applyAlignment="1">
      <alignment horizontal="center" vertical="center" wrapText="1"/>
    </xf>
    <xf numFmtId="166" fontId="12" fillId="2" borderId="20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2" fontId="12" fillId="2" borderId="27" xfId="0" applyNumberFormat="1" applyFont="1" applyFill="1" applyBorder="1" applyAlignment="1">
      <alignment vertical="center"/>
    </xf>
    <xf numFmtId="169" fontId="12" fillId="2" borderId="27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7" fillId="0" borderId="0" xfId="0" applyFont="1" applyBorder="1"/>
    <xf numFmtId="0" fontId="5" fillId="0" borderId="0" xfId="0" applyFont="1"/>
    <xf numFmtId="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7"/>
  <sheetViews>
    <sheetView tabSelected="1" view="pageBreakPreview" zoomScale="80" zoomScaleNormal="120" zoomScaleSheetLayoutView="80" workbookViewId="0">
      <selection activeCell="H11" sqref="H11"/>
    </sheetView>
  </sheetViews>
  <sheetFormatPr defaultColWidth="9.109375" defaultRowHeight="13.2"/>
  <cols>
    <col min="1" max="1" width="3.6640625" style="1" customWidth="1"/>
    <col min="2" max="2" width="16.88671875" style="2" customWidth="1"/>
    <col min="3" max="3" width="8.88671875" style="2" customWidth="1"/>
    <col min="4" max="6" width="7.5546875" style="2" customWidth="1"/>
    <col min="7" max="7" width="8.33203125" style="2" customWidth="1"/>
    <col min="8" max="10" width="9" style="2" customWidth="1"/>
    <col min="11" max="11" width="8.5546875" style="2" customWidth="1"/>
    <col min="12" max="13" width="7" style="2" customWidth="1"/>
    <col min="14" max="14" width="5.88671875" style="2" customWidth="1"/>
    <col min="15" max="15" width="7.44140625" style="1" customWidth="1"/>
    <col min="16" max="16" width="7.6640625" style="1" customWidth="1"/>
    <col min="17" max="17" width="7.88671875" style="1" customWidth="1"/>
    <col min="18" max="16384" width="9.109375" style="1"/>
  </cols>
  <sheetData>
    <row r="1" spans="1:18"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</row>
    <row r="2" spans="1:18">
      <c r="G2" s="4"/>
      <c r="H2" s="4"/>
      <c r="I2" s="4"/>
      <c r="J2" s="4"/>
      <c r="K2" s="4"/>
      <c r="L2" s="4"/>
      <c r="M2" s="147" t="s">
        <v>1</v>
      </c>
      <c r="N2" s="147"/>
      <c r="O2" s="147"/>
      <c r="P2" s="147"/>
      <c r="Q2" s="4"/>
      <c r="R2" s="4"/>
    </row>
    <row r="3" spans="1:18">
      <c r="G3" s="4"/>
      <c r="H3" s="4"/>
      <c r="I3" s="4"/>
      <c r="J3" s="4"/>
      <c r="K3" s="4"/>
      <c r="L3" s="4"/>
      <c r="M3" s="4" t="s">
        <v>2</v>
      </c>
      <c r="N3" s="4"/>
      <c r="O3" s="4"/>
      <c r="P3" s="4"/>
      <c r="Q3" s="4"/>
      <c r="R3" s="4"/>
    </row>
    <row r="4" spans="1:18">
      <c r="G4" s="4"/>
      <c r="H4" s="4"/>
      <c r="I4" s="4"/>
      <c r="J4" s="4"/>
      <c r="K4" s="4"/>
      <c r="L4" s="4"/>
      <c r="M4" s="4" t="s">
        <v>3</v>
      </c>
      <c r="N4" s="4"/>
      <c r="O4" s="4"/>
      <c r="P4" s="4"/>
      <c r="Q4" s="4"/>
      <c r="R4" s="4"/>
    </row>
    <row r="5" spans="1:18">
      <c r="G5" s="5"/>
      <c r="H5" s="5"/>
      <c r="I5" s="5"/>
      <c r="J5" s="5"/>
      <c r="K5" s="5"/>
      <c r="L5" s="5"/>
      <c r="M5" s="5" t="s">
        <v>107</v>
      </c>
      <c r="N5" s="5"/>
      <c r="O5" s="5"/>
      <c r="P5" s="5"/>
      <c r="Q5" s="5"/>
      <c r="R5" s="5"/>
    </row>
    <row r="6" spans="1:18">
      <c r="G6" s="5"/>
      <c r="H6" s="5"/>
      <c r="I6" s="5"/>
      <c r="J6" s="5"/>
      <c r="K6" s="5"/>
      <c r="L6" s="5"/>
      <c r="M6" s="5" t="s">
        <v>4</v>
      </c>
      <c r="N6" s="5"/>
      <c r="O6" s="5"/>
      <c r="P6" s="5"/>
      <c r="Q6" s="5"/>
      <c r="R6" s="5"/>
    </row>
    <row r="7" spans="1:18">
      <c r="G7" s="1"/>
      <c r="H7" s="1"/>
      <c r="I7" s="1"/>
      <c r="J7" s="1"/>
      <c r="K7" s="1"/>
      <c r="L7" s="1"/>
      <c r="M7" s="1"/>
      <c r="N7" s="1"/>
    </row>
    <row r="8" spans="1:18" ht="18.75" customHeight="1">
      <c r="A8" s="6"/>
      <c r="B8" s="7"/>
      <c r="C8" s="7"/>
      <c r="D8" s="148" t="s">
        <v>108</v>
      </c>
      <c r="E8" s="148"/>
      <c r="F8" s="148"/>
      <c r="G8" s="148"/>
      <c r="H8" s="148"/>
      <c r="I8" s="148"/>
      <c r="J8" s="148"/>
      <c r="K8" s="148"/>
      <c r="L8" s="148"/>
      <c r="M8" s="148"/>
      <c r="N8" s="7"/>
      <c r="O8" s="6"/>
      <c r="P8" s="6"/>
      <c r="Q8" s="6"/>
    </row>
    <row r="9" spans="1:18" ht="13.8">
      <c r="A9" s="149" t="s">
        <v>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8" ht="13.8">
      <c r="A10" s="149" t="s">
        <v>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</row>
    <row r="11" spans="1:18">
      <c r="A11" s="8"/>
      <c r="B11" s="8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8">
      <c r="A12" s="8"/>
      <c r="B12" s="9" t="s">
        <v>8</v>
      </c>
      <c r="C12" s="150" t="s">
        <v>9</v>
      </c>
      <c r="D12" s="150"/>
      <c r="E12" s="151"/>
      <c r="F12" s="9"/>
      <c r="G12" s="8"/>
      <c r="H12" s="8"/>
      <c r="I12" s="8"/>
      <c r="J12" s="8"/>
      <c r="K12" s="8"/>
      <c r="L12" s="8"/>
      <c r="M12" s="8"/>
      <c r="N12" s="8"/>
    </row>
    <row r="13" spans="1:18">
      <c r="A13" s="8"/>
      <c r="B13" s="9" t="s">
        <v>10</v>
      </c>
      <c r="C13" s="150" t="s">
        <v>11</v>
      </c>
      <c r="D13" s="150"/>
      <c r="E13" s="9"/>
      <c r="F13" s="9"/>
      <c r="G13" s="8"/>
      <c r="H13" s="8"/>
      <c r="I13" s="8"/>
      <c r="J13" s="8"/>
      <c r="K13" s="8"/>
      <c r="L13" s="8"/>
      <c r="M13" s="8"/>
      <c r="N13" s="8"/>
    </row>
    <row r="14" spans="1:18">
      <c r="A14" s="8"/>
      <c r="B14" s="9" t="s">
        <v>12</v>
      </c>
      <c r="C14" s="150" t="s">
        <v>13</v>
      </c>
      <c r="D14" s="150"/>
      <c r="E14" s="9"/>
      <c r="F14" s="9"/>
      <c r="G14" s="8"/>
      <c r="H14" s="8"/>
      <c r="I14" s="8"/>
      <c r="J14" s="8"/>
      <c r="K14" s="8"/>
      <c r="L14" s="8"/>
      <c r="M14" s="8"/>
      <c r="N14" s="8"/>
    </row>
    <row r="15" spans="1:18">
      <c r="A15" s="8"/>
      <c r="B15" s="9" t="s">
        <v>14</v>
      </c>
      <c r="C15" s="150" t="s">
        <v>15</v>
      </c>
      <c r="D15" s="150"/>
      <c r="E15" s="9"/>
      <c r="F15" s="9"/>
      <c r="G15" s="8"/>
      <c r="H15" s="8"/>
      <c r="I15" s="8"/>
      <c r="J15" s="8"/>
      <c r="K15" s="8"/>
      <c r="L15" s="8"/>
      <c r="M15" s="8"/>
      <c r="N15" s="8"/>
    </row>
    <row r="16" spans="1:18">
      <c r="A16" s="8"/>
      <c r="B16" s="9" t="s">
        <v>16</v>
      </c>
      <c r="C16" s="150" t="s">
        <v>17</v>
      </c>
      <c r="D16" s="150"/>
      <c r="E16" s="9"/>
      <c r="F16" s="9"/>
      <c r="G16" s="8"/>
      <c r="H16" s="8"/>
      <c r="I16" s="8"/>
      <c r="J16" s="8"/>
      <c r="K16" s="8"/>
      <c r="L16" s="8"/>
      <c r="M16" s="8"/>
      <c r="N16" s="8"/>
    </row>
    <row r="17" spans="1:17">
      <c r="A17" s="150" t="s">
        <v>18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</row>
    <row r="18" spans="1:17">
      <c r="A18" s="150" t="s">
        <v>19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</row>
    <row r="19" spans="1:17" ht="3.75" customHeight="1"/>
    <row r="20" spans="1:17" ht="7.5" customHeight="1" thickBot="1">
      <c r="A20" s="10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1"/>
      <c r="O20" s="10"/>
      <c r="P20" s="10"/>
      <c r="Q20" s="10"/>
    </row>
    <row r="21" spans="1:17" ht="13.5" hidden="1" customHeight="1" thickBot="1">
      <c r="B21" s="1"/>
      <c r="C21" s="157" t="s">
        <v>20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2"/>
    </row>
    <row r="22" spans="1:17" s="16" customFormat="1" ht="25.5" hidden="1" customHeight="1">
      <c r="A22" s="158" t="s">
        <v>21</v>
      </c>
      <c r="B22" s="161" t="s">
        <v>22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14"/>
      <c r="Q22" s="15"/>
    </row>
    <row r="23" spans="1:17" s="16" customFormat="1" ht="26.25" customHeight="1">
      <c r="A23" s="159"/>
      <c r="B23" s="162"/>
      <c r="C23" s="152" t="s">
        <v>23</v>
      </c>
      <c r="D23" s="153"/>
      <c r="E23" s="153"/>
      <c r="F23" s="153"/>
      <c r="G23" s="153"/>
      <c r="H23" s="153"/>
      <c r="I23" s="153"/>
      <c r="J23" s="153"/>
      <c r="K23" s="164"/>
      <c r="L23" s="165" t="s">
        <v>24</v>
      </c>
      <c r="M23" s="166"/>
      <c r="N23" s="152" t="s">
        <v>25</v>
      </c>
      <c r="O23" s="153"/>
      <c r="P23" s="153"/>
      <c r="Q23" s="154"/>
    </row>
    <row r="24" spans="1:17" s="16" customFormat="1" ht="29.25" hidden="1" customHeight="1">
      <c r="A24" s="159"/>
      <c r="B24" s="162"/>
      <c r="C24" s="17"/>
      <c r="D24" s="17"/>
      <c r="E24" s="17"/>
      <c r="F24" s="17"/>
      <c r="G24" s="17"/>
      <c r="H24" s="17"/>
      <c r="I24" s="17"/>
      <c r="J24" s="17"/>
      <c r="K24" s="17"/>
      <c r="L24" s="165"/>
      <c r="M24" s="166"/>
      <c r="N24" s="17"/>
      <c r="O24" s="17"/>
      <c r="P24" s="17"/>
      <c r="Q24" s="18"/>
    </row>
    <row r="25" spans="1:17" s="16" customFormat="1" ht="19.5" hidden="1" customHeight="1">
      <c r="A25" s="159"/>
      <c r="B25" s="162"/>
      <c r="C25" s="17"/>
      <c r="D25" s="17"/>
      <c r="E25" s="17"/>
      <c r="F25" s="17"/>
      <c r="G25" s="17"/>
      <c r="H25" s="17"/>
      <c r="I25" s="17"/>
      <c r="J25" s="17"/>
      <c r="K25" s="17"/>
      <c r="L25" s="165"/>
      <c r="M25" s="166"/>
      <c r="N25" s="17"/>
      <c r="O25" s="17"/>
      <c r="P25" s="17"/>
      <c r="Q25" s="18"/>
    </row>
    <row r="26" spans="1:17" s="16" customFormat="1" ht="34.5" customHeight="1">
      <c r="A26" s="159"/>
      <c r="B26" s="162"/>
      <c r="C26" s="155" t="s">
        <v>26</v>
      </c>
      <c r="D26" s="156"/>
      <c r="E26" s="155" t="s">
        <v>27</v>
      </c>
      <c r="F26" s="156"/>
      <c r="G26" s="155" t="s">
        <v>28</v>
      </c>
      <c r="H26" s="156"/>
      <c r="I26" s="155" t="s">
        <v>29</v>
      </c>
      <c r="J26" s="156"/>
      <c r="K26" s="162" t="s">
        <v>30</v>
      </c>
      <c r="L26" s="153"/>
      <c r="M26" s="164"/>
      <c r="N26" s="155" t="s">
        <v>31</v>
      </c>
      <c r="O26" s="156"/>
      <c r="P26" s="155" t="s">
        <v>32</v>
      </c>
      <c r="Q26" s="169"/>
    </row>
    <row r="27" spans="1:17" s="16" customFormat="1" ht="33.75" customHeight="1">
      <c r="A27" s="160"/>
      <c r="B27" s="163"/>
      <c r="C27" s="19" t="s">
        <v>33</v>
      </c>
      <c r="D27" s="19" t="s">
        <v>34</v>
      </c>
      <c r="E27" s="19" t="s">
        <v>35</v>
      </c>
      <c r="F27" s="19" t="s">
        <v>34</v>
      </c>
      <c r="G27" s="19" t="s">
        <v>35</v>
      </c>
      <c r="H27" s="19" t="s">
        <v>34</v>
      </c>
      <c r="I27" s="19" t="s">
        <v>35</v>
      </c>
      <c r="J27" s="19" t="s">
        <v>34</v>
      </c>
      <c r="K27" s="163"/>
      <c r="L27" s="19" t="s">
        <v>35</v>
      </c>
      <c r="M27" s="19" t="s">
        <v>34</v>
      </c>
      <c r="N27" s="19" t="s">
        <v>35</v>
      </c>
      <c r="O27" s="19" t="s">
        <v>36</v>
      </c>
      <c r="P27" s="19" t="s">
        <v>37</v>
      </c>
      <c r="Q27" s="20" t="s">
        <v>36</v>
      </c>
    </row>
    <row r="28" spans="1:17" s="25" customFormat="1" ht="11.4">
      <c r="A28" s="21">
        <v>1</v>
      </c>
      <c r="B28" s="22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  <c r="J28" s="23">
        <v>10</v>
      </c>
      <c r="K28" s="23">
        <v>11</v>
      </c>
      <c r="L28" s="23">
        <v>12</v>
      </c>
      <c r="M28" s="23">
        <v>13</v>
      </c>
      <c r="N28" s="23">
        <v>14</v>
      </c>
      <c r="O28" s="23">
        <v>15</v>
      </c>
      <c r="P28" s="23">
        <v>16</v>
      </c>
      <c r="Q28" s="24">
        <v>17</v>
      </c>
    </row>
    <row r="29" spans="1:17" s="32" customFormat="1" ht="13.8">
      <c r="A29" s="26"/>
      <c r="B29" s="27" t="s">
        <v>38</v>
      </c>
      <c r="C29" s="28"/>
      <c r="D29" s="28"/>
      <c r="E29" s="28"/>
      <c r="F29" s="28"/>
      <c r="G29" s="28"/>
      <c r="H29" s="28"/>
      <c r="I29" s="28"/>
      <c r="J29" s="29"/>
      <c r="K29" s="30"/>
      <c r="L29" s="28"/>
      <c r="M29" s="29"/>
      <c r="N29" s="30"/>
      <c r="O29" s="28"/>
      <c r="P29" s="28"/>
      <c r="Q29" s="31"/>
    </row>
    <row r="30" spans="1:17" s="47" customFormat="1" ht="11.25" customHeight="1">
      <c r="A30" s="33">
        <v>1</v>
      </c>
      <c r="B30" s="34" t="s">
        <v>39</v>
      </c>
      <c r="C30" s="35">
        <v>6</v>
      </c>
      <c r="D30" s="36">
        <v>2.1999999999999999E-2</v>
      </c>
      <c r="E30" s="37"/>
      <c r="F30" s="38"/>
      <c r="G30" s="37"/>
      <c r="H30" s="39"/>
      <c r="I30" s="39"/>
      <c r="J30" s="40"/>
      <c r="K30" s="41"/>
      <c r="L30" s="42"/>
      <c r="M30" s="43"/>
      <c r="N30" s="40"/>
      <c r="O30" s="44"/>
      <c r="P30" s="45"/>
      <c r="Q30" s="46"/>
    </row>
    <row r="31" spans="1:17" s="52" customFormat="1" ht="11.25" customHeight="1">
      <c r="A31" s="33">
        <v>2</v>
      </c>
      <c r="B31" s="34" t="s">
        <v>40</v>
      </c>
      <c r="C31" s="48">
        <v>6</v>
      </c>
      <c r="D31" s="49">
        <v>2.1999999999999999E-2</v>
      </c>
      <c r="E31" s="45"/>
      <c r="F31" s="50"/>
      <c r="G31" s="45"/>
      <c r="H31" s="50"/>
      <c r="I31" s="50"/>
      <c r="J31" s="40"/>
      <c r="K31" s="41"/>
      <c r="L31" s="51"/>
      <c r="M31" s="43"/>
      <c r="N31" s="40"/>
      <c r="O31" s="44"/>
      <c r="P31" s="45"/>
      <c r="Q31" s="46"/>
    </row>
    <row r="32" spans="1:17" s="52" customFormat="1" ht="11.25" customHeight="1">
      <c r="A32" s="33">
        <v>3</v>
      </c>
      <c r="B32" s="34" t="s">
        <v>41</v>
      </c>
      <c r="C32" s="48">
        <v>6</v>
      </c>
      <c r="D32" s="49">
        <v>2.1999999999999999E-2</v>
      </c>
      <c r="E32" s="45"/>
      <c r="F32" s="50"/>
      <c r="G32" s="45"/>
      <c r="H32" s="50"/>
      <c r="I32" s="50"/>
      <c r="J32" s="40"/>
      <c r="K32" s="41"/>
      <c r="L32" s="51"/>
      <c r="M32" s="43"/>
      <c r="N32" s="40"/>
      <c r="O32" s="44"/>
      <c r="P32" s="45"/>
      <c r="Q32" s="46"/>
    </row>
    <row r="33" spans="1:17" s="52" customFormat="1" ht="11.25" customHeight="1">
      <c r="A33" s="33">
        <v>4</v>
      </c>
      <c r="B33" s="34" t="s">
        <v>42</v>
      </c>
      <c r="C33" s="48">
        <v>10</v>
      </c>
      <c r="D33" s="49">
        <v>3.5999999999999997E-2</v>
      </c>
      <c r="E33" s="45"/>
      <c r="F33" s="50"/>
      <c r="G33" s="45"/>
      <c r="H33" s="50"/>
      <c r="I33" s="50"/>
      <c r="J33" s="40"/>
      <c r="K33" s="41"/>
      <c r="L33" s="53">
        <v>2</v>
      </c>
      <c r="M33" s="43">
        <v>0.18</v>
      </c>
      <c r="N33" s="54">
        <v>2</v>
      </c>
      <c r="O33" s="55">
        <v>48.52</v>
      </c>
      <c r="P33" s="48">
        <v>40</v>
      </c>
      <c r="Q33" s="56">
        <v>304</v>
      </c>
    </row>
    <row r="34" spans="1:17" s="52" customFormat="1" ht="11.25" customHeight="1">
      <c r="A34" s="33">
        <v>5</v>
      </c>
      <c r="B34" s="34" t="s">
        <v>43</v>
      </c>
      <c r="C34" s="48">
        <v>6</v>
      </c>
      <c r="D34" s="49">
        <v>2.1999999999999999E-2</v>
      </c>
      <c r="E34" s="45"/>
      <c r="F34" s="50"/>
      <c r="G34" s="45"/>
      <c r="H34" s="50"/>
      <c r="I34" s="45"/>
      <c r="J34" s="57"/>
      <c r="K34" s="41"/>
      <c r="L34" s="53">
        <v>1</v>
      </c>
      <c r="M34" s="43">
        <v>0.09</v>
      </c>
      <c r="N34" s="54"/>
      <c r="O34" s="55"/>
      <c r="P34" s="48"/>
      <c r="Q34" s="56"/>
    </row>
    <row r="35" spans="1:17" s="58" customFormat="1" ht="11.25" customHeight="1">
      <c r="A35" s="33">
        <v>6</v>
      </c>
      <c r="B35" s="34" t="s">
        <v>44</v>
      </c>
      <c r="C35" s="48"/>
      <c r="D35" s="49"/>
      <c r="E35" s="45"/>
      <c r="F35" s="50"/>
      <c r="G35" s="45"/>
      <c r="H35" s="50"/>
      <c r="I35" s="50"/>
      <c r="J35" s="40"/>
      <c r="K35" s="41"/>
      <c r="L35" s="53"/>
      <c r="M35" s="43"/>
      <c r="N35" s="54">
        <v>1</v>
      </c>
      <c r="O35" s="55">
        <v>24.26</v>
      </c>
      <c r="P35" s="48"/>
      <c r="Q35" s="56"/>
    </row>
    <row r="36" spans="1:17" s="47" customFormat="1" ht="11.25" customHeight="1">
      <c r="A36" s="33">
        <v>7</v>
      </c>
      <c r="B36" s="34" t="s">
        <v>45</v>
      </c>
      <c r="C36" s="48">
        <v>6</v>
      </c>
      <c r="D36" s="49">
        <v>2.1999999999999999E-2</v>
      </c>
      <c r="E36" s="45"/>
      <c r="F36" s="50"/>
      <c r="G36" s="45"/>
      <c r="H36" s="50"/>
      <c r="I36" s="50"/>
      <c r="J36" s="40"/>
      <c r="K36" s="41"/>
      <c r="L36" s="53">
        <v>1</v>
      </c>
      <c r="M36" s="43">
        <v>0.09</v>
      </c>
      <c r="N36" s="54"/>
      <c r="O36" s="55"/>
      <c r="P36" s="48"/>
      <c r="Q36" s="56"/>
    </row>
    <row r="37" spans="1:17" s="47" customFormat="1" ht="11.25" customHeight="1">
      <c r="A37" s="33">
        <v>8</v>
      </c>
      <c r="B37" s="34" t="s">
        <v>46</v>
      </c>
      <c r="C37" s="48">
        <v>6</v>
      </c>
      <c r="D37" s="49">
        <v>2.1999999999999999E-2</v>
      </c>
      <c r="E37" s="45"/>
      <c r="F37" s="50"/>
      <c r="G37" s="45"/>
      <c r="H37" s="50"/>
      <c r="I37" s="50"/>
      <c r="J37" s="40"/>
      <c r="K37" s="41"/>
      <c r="L37" s="53"/>
      <c r="M37" s="43"/>
      <c r="N37" s="54"/>
      <c r="O37" s="55"/>
      <c r="P37" s="48"/>
      <c r="Q37" s="56"/>
    </row>
    <row r="38" spans="1:17" s="58" customFormat="1" ht="11.25" customHeight="1">
      <c r="A38" s="33">
        <v>9</v>
      </c>
      <c r="B38" s="34" t="s">
        <v>47</v>
      </c>
      <c r="C38" s="48">
        <v>4</v>
      </c>
      <c r="D38" s="49">
        <v>1.4999999999999999E-2</v>
      </c>
      <c r="E38" s="48">
        <v>1</v>
      </c>
      <c r="F38" s="49">
        <v>1E-3</v>
      </c>
      <c r="G38" s="45">
        <v>2</v>
      </c>
      <c r="H38" s="49">
        <v>4.0000000000000001E-3</v>
      </c>
      <c r="I38" s="50"/>
      <c r="J38" s="40"/>
      <c r="K38" s="41"/>
      <c r="L38" s="53">
        <v>1</v>
      </c>
      <c r="M38" s="43">
        <v>0.09</v>
      </c>
      <c r="N38" s="54">
        <v>1</v>
      </c>
      <c r="O38" s="55">
        <v>24.26</v>
      </c>
      <c r="P38" s="48"/>
      <c r="Q38" s="56"/>
    </row>
    <row r="39" spans="1:17" s="47" customFormat="1" ht="11.25" customHeight="1">
      <c r="A39" s="33">
        <v>10</v>
      </c>
      <c r="B39" s="34" t="s">
        <v>48</v>
      </c>
      <c r="C39" s="48">
        <v>6</v>
      </c>
      <c r="D39" s="49">
        <v>2.1999999999999999E-2</v>
      </c>
      <c r="E39" s="48"/>
      <c r="F39" s="49"/>
      <c r="G39" s="45"/>
      <c r="H39" s="50"/>
      <c r="I39" s="50"/>
      <c r="J39" s="40"/>
      <c r="K39" s="41"/>
      <c r="L39" s="53">
        <v>1</v>
      </c>
      <c r="M39" s="43">
        <v>0.09</v>
      </c>
      <c r="N39" s="54"/>
      <c r="O39" s="55"/>
      <c r="P39" s="48">
        <v>80</v>
      </c>
      <c r="Q39" s="56">
        <v>608</v>
      </c>
    </row>
    <row r="40" spans="1:17" s="47" customFormat="1" ht="11.25" customHeight="1">
      <c r="A40" s="33">
        <v>11</v>
      </c>
      <c r="B40" s="34" t="s">
        <v>49</v>
      </c>
      <c r="C40" s="48">
        <v>6</v>
      </c>
      <c r="D40" s="49">
        <v>2.1999999999999999E-2</v>
      </c>
      <c r="E40" s="48"/>
      <c r="F40" s="49"/>
      <c r="G40" s="45"/>
      <c r="H40" s="50"/>
      <c r="I40" s="50"/>
      <c r="J40" s="40"/>
      <c r="K40" s="41"/>
      <c r="L40" s="53"/>
      <c r="M40" s="43"/>
      <c r="N40" s="54"/>
      <c r="O40" s="55"/>
      <c r="P40" s="48"/>
      <c r="Q40" s="56"/>
    </row>
    <row r="41" spans="1:17" s="47" customFormat="1" ht="11.25" customHeight="1">
      <c r="A41" s="33">
        <v>12</v>
      </c>
      <c r="B41" s="34" t="s">
        <v>50</v>
      </c>
      <c r="C41" s="48"/>
      <c r="D41" s="49"/>
      <c r="E41" s="48">
        <v>1</v>
      </c>
      <c r="F41" s="49">
        <v>1E-3</v>
      </c>
      <c r="G41" s="45"/>
      <c r="H41" s="50"/>
      <c r="I41" s="50"/>
      <c r="J41" s="40"/>
      <c r="K41" s="41"/>
      <c r="L41" s="53"/>
      <c r="M41" s="43"/>
      <c r="N41" s="54"/>
      <c r="O41" s="55"/>
      <c r="P41" s="48"/>
      <c r="Q41" s="56"/>
    </row>
    <row r="42" spans="1:17" s="47" customFormat="1" ht="11.25" customHeight="1">
      <c r="A42" s="33">
        <v>13</v>
      </c>
      <c r="B42" s="34" t="s">
        <v>51</v>
      </c>
      <c r="C42" s="48">
        <v>6</v>
      </c>
      <c r="D42" s="49">
        <v>2.1999999999999999E-2</v>
      </c>
      <c r="E42" s="48"/>
      <c r="F42" s="49"/>
      <c r="G42" s="45"/>
      <c r="H42" s="50"/>
      <c r="I42" s="50"/>
      <c r="J42" s="40"/>
      <c r="K42" s="41"/>
      <c r="L42" s="53"/>
      <c r="M42" s="43"/>
      <c r="N42" s="54">
        <v>5</v>
      </c>
      <c r="O42" s="48">
        <v>121.3</v>
      </c>
      <c r="P42" s="48"/>
      <c r="Q42" s="56"/>
    </row>
    <row r="43" spans="1:17" s="47" customFormat="1" ht="11.25" customHeight="1">
      <c r="A43" s="33">
        <v>14</v>
      </c>
      <c r="B43" s="34" t="s">
        <v>52</v>
      </c>
      <c r="C43" s="48"/>
      <c r="D43" s="49"/>
      <c r="E43" s="48"/>
      <c r="F43" s="49"/>
      <c r="G43" s="45"/>
      <c r="H43" s="50"/>
      <c r="I43" s="50"/>
      <c r="J43" s="40"/>
      <c r="K43" s="41"/>
      <c r="L43" s="53">
        <v>1</v>
      </c>
      <c r="M43" s="43">
        <v>0.09</v>
      </c>
      <c r="N43" s="54">
        <v>6</v>
      </c>
      <c r="O43" s="55">
        <v>145.56</v>
      </c>
      <c r="P43" s="48"/>
      <c r="Q43" s="56"/>
    </row>
    <row r="44" spans="1:17" s="47" customFormat="1" ht="11.25" customHeight="1">
      <c r="A44" s="33">
        <v>15</v>
      </c>
      <c r="B44" s="34" t="s">
        <v>53</v>
      </c>
      <c r="C44" s="48">
        <v>6</v>
      </c>
      <c r="D44" s="49">
        <v>2.1999999999999999E-2</v>
      </c>
      <c r="E44" s="48"/>
      <c r="F44" s="49"/>
      <c r="G44" s="45"/>
      <c r="H44" s="50"/>
      <c r="I44" s="45"/>
      <c r="J44" s="57"/>
      <c r="K44" s="41"/>
      <c r="L44" s="53"/>
      <c r="M44" s="43"/>
      <c r="N44" s="54"/>
      <c r="O44" s="55"/>
      <c r="P44" s="48">
        <v>40</v>
      </c>
      <c r="Q44" s="56">
        <v>304</v>
      </c>
    </row>
    <row r="45" spans="1:17" s="58" customFormat="1" ht="11.25" customHeight="1">
      <c r="A45" s="33">
        <v>16</v>
      </c>
      <c r="B45" s="34" t="s">
        <v>54</v>
      </c>
      <c r="C45" s="48">
        <v>4</v>
      </c>
      <c r="D45" s="49">
        <v>1.4999999999999999E-2</v>
      </c>
      <c r="E45" s="48">
        <v>1</v>
      </c>
      <c r="F45" s="49">
        <v>1E-3</v>
      </c>
      <c r="G45" s="45"/>
      <c r="H45" s="50"/>
      <c r="I45" s="50"/>
      <c r="J45" s="40"/>
      <c r="K45" s="41"/>
      <c r="L45" s="53">
        <v>1</v>
      </c>
      <c r="M45" s="43">
        <v>0.09</v>
      </c>
      <c r="N45" s="54"/>
      <c r="O45" s="55"/>
      <c r="P45" s="48"/>
      <c r="Q45" s="56"/>
    </row>
    <row r="46" spans="1:17" s="58" customFormat="1" ht="11.25" customHeight="1">
      <c r="A46" s="33">
        <v>17</v>
      </c>
      <c r="B46" s="34" t="s">
        <v>55</v>
      </c>
      <c r="C46" s="48">
        <v>16</v>
      </c>
      <c r="D46" s="49">
        <v>0.06</v>
      </c>
      <c r="E46" s="45"/>
      <c r="F46" s="50"/>
      <c r="G46" s="45"/>
      <c r="H46" s="50"/>
      <c r="I46" s="50"/>
      <c r="J46" s="40"/>
      <c r="K46" s="41"/>
      <c r="L46" s="53"/>
      <c r="M46" s="43"/>
      <c r="N46" s="54">
        <v>2</v>
      </c>
      <c r="O46" s="55">
        <v>48.52</v>
      </c>
      <c r="P46" s="48"/>
      <c r="Q46" s="56"/>
    </row>
    <row r="47" spans="1:17" s="47" customFormat="1" ht="11.25" customHeight="1">
      <c r="A47" s="33">
        <v>18</v>
      </c>
      <c r="B47" s="34" t="s">
        <v>56</v>
      </c>
      <c r="C47" s="48">
        <v>6</v>
      </c>
      <c r="D47" s="49">
        <v>2.1999999999999999E-2</v>
      </c>
      <c r="E47" s="45"/>
      <c r="F47" s="50"/>
      <c r="G47" s="45"/>
      <c r="H47" s="50"/>
      <c r="I47" s="50"/>
      <c r="J47" s="40"/>
      <c r="K47" s="41"/>
      <c r="L47" s="59">
        <v>1</v>
      </c>
      <c r="M47" s="60">
        <v>0.09</v>
      </c>
      <c r="N47" s="54"/>
      <c r="O47" s="55"/>
      <c r="P47" s="48"/>
      <c r="Q47" s="56"/>
    </row>
    <row r="48" spans="1:17" s="47" customFormat="1" ht="11.25" customHeight="1">
      <c r="A48" s="33">
        <v>19</v>
      </c>
      <c r="B48" s="34" t="s">
        <v>57</v>
      </c>
      <c r="C48" s="48"/>
      <c r="D48" s="49"/>
      <c r="E48" s="45"/>
      <c r="F48" s="50"/>
      <c r="G48" s="45"/>
      <c r="H48" s="50"/>
      <c r="I48" s="50"/>
      <c r="J48" s="40"/>
      <c r="K48" s="41"/>
      <c r="L48" s="59"/>
      <c r="M48" s="40"/>
      <c r="N48" s="54"/>
      <c r="O48" s="55"/>
      <c r="P48" s="48"/>
      <c r="Q48" s="56"/>
    </row>
    <row r="49" spans="1:17" s="47" customFormat="1" ht="11.25" customHeight="1">
      <c r="A49" s="33">
        <v>20</v>
      </c>
      <c r="B49" s="34" t="s">
        <v>58</v>
      </c>
      <c r="C49" s="48">
        <v>6</v>
      </c>
      <c r="D49" s="49">
        <v>2.1999999999999999E-2</v>
      </c>
      <c r="E49" s="45"/>
      <c r="F49" s="50"/>
      <c r="G49" s="45"/>
      <c r="H49" s="50"/>
      <c r="I49" s="50"/>
      <c r="J49" s="40"/>
      <c r="K49" s="41"/>
      <c r="L49" s="59">
        <v>1</v>
      </c>
      <c r="M49" s="60">
        <v>0.09</v>
      </c>
      <c r="N49" s="54">
        <v>1</v>
      </c>
      <c r="O49" s="55">
        <v>24.26</v>
      </c>
      <c r="P49" s="48">
        <v>20</v>
      </c>
      <c r="Q49" s="56">
        <v>152</v>
      </c>
    </row>
    <row r="50" spans="1:17" s="58" customFormat="1" ht="11.25" customHeight="1">
      <c r="A50" s="33">
        <v>21</v>
      </c>
      <c r="B50" s="61" t="s">
        <v>59</v>
      </c>
      <c r="C50" s="62"/>
      <c r="D50" s="63"/>
      <c r="E50" s="64"/>
      <c r="F50" s="65"/>
      <c r="G50" s="64"/>
      <c r="H50" s="65"/>
      <c r="I50" s="65"/>
      <c r="J50" s="40"/>
      <c r="K50" s="41"/>
      <c r="L50" s="66"/>
      <c r="M50" s="40"/>
      <c r="N50" s="40"/>
      <c r="O50" s="44"/>
      <c r="P50" s="45"/>
      <c r="Q50" s="46"/>
    </row>
    <row r="51" spans="1:17" s="70" customFormat="1" ht="12">
      <c r="A51" s="67"/>
      <c r="B51" s="68" t="s">
        <v>60</v>
      </c>
      <c r="C51" s="69">
        <f>SUM(C30:C50)</f>
        <v>106</v>
      </c>
      <c r="D51" s="69">
        <f t="shared" ref="D51:Q51" si="0">SUM(D30:D50)</f>
        <v>0.39</v>
      </c>
      <c r="E51" s="69">
        <f t="shared" si="0"/>
        <v>3</v>
      </c>
      <c r="F51" s="69">
        <f t="shared" si="0"/>
        <v>3.0000000000000001E-3</v>
      </c>
      <c r="G51" s="69">
        <f t="shared" si="0"/>
        <v>2</v>
      </c>
      <c r="H51" s="69">
        <f t="shared" si="0"/>
        <v>4.0000000000000001E-3</v>
      </c>
      <c r="I51" s="69">
        <f t="shared" si="0"/>
        <v>0</v>
      </c>
      <c r="J51" s="69">
        <f t="shared" si="0"/>
        <v>0</v>
      </c>
      <c r="K51" s="69">
        <f t="shared" si="0"/>
        <v>0</v>
      </c>
      <c r="L51" s="69">
        <f t="shared" si="0"/>
        <v>10</v>
      </c>
      <c r="M51" s="69">
        <f t="shared" si="0"/>
        <v>0.8999999999999998</v>
      </c>
      <c r="N51" s="69">
        <f t="shared" si="0"/>
        <v>18</v>
      </c>
      <c r="O51" s="69">
        <f t="shared" si="0"/>
        <v>436.67999999999995</v>
      </c>
      <c r="P51" s="69">
        <f t="shared" si="0"/>
        <v>180</v>
      </c>
      <c r="Q51" s="69">
        <f t="shared" si="0"/>
        <v>1368</v>
      </c>
    </row>
    <row r="52" spans="1:17" s="74" customFormat="1" ht="13.8">
      <c r="A52" s="26"/>
      <c r="B52" s="27" t="s">
        <v>61</v>
      </c>
      <c r="C52" s="71"/>
      <c r="D52" s="71"/>
      <c r="E52" s="71"/>
      <c r="F52" s="71"/>
      <c r="G52" s="71"/>
      <c r="H52" s="71"/>
      <c r="I52" s="71"/>
      <c r="J52" s="72"/>
      <c r="K52" s="72"/>
      <c r="L52" s="71"/>
      <c r="M52" s="72"/>
      <c r="N52" s="72"/>
      <c r="O52" s="71"/>
      <c r="P52" s="71"/>
      <c r="Q52" s="73"/>
    </row>
    <row r="53" spans="1:17" s="58" customFormat="1" ht="12" customHeight="1">
      <c r="A53" s="33">
        <f>A50+1</f>
        <v>22</v>
      </c>
      <c r="B53" s="34" t="s">
        <v>39</v>
      </c>
      <c r="C53" s="48">
        <v>2.9</v>
      </c>
      <c r="D53" s="49">
        <f>C53*0.00375</f>
        <v>1.0874999999999999E-2</v>
      </c>
      <c r="E53" s="48"/>
      <c r="F53" s="49"/>
      <c r="G53" s="48"/>
      <c r="H53" s="49"/>
      <c r="I53" s="49"/>
      <c r="J53" s="54"/>
      <c r="K53" s="60">
        <v>0.09</v>
      </c>
      <c r="L53" s="49"/>
      <c r="M53" s="54"/>
      <c r="N53" s="54">
        <v>2</v>
      </c>
      <c r="O53" s="55">
        <f>N53*24.26</f>
        <v>48.52</v>
      </c>
      <c r="P53" s="48">
        <v>62.5</v>
      </c>
      <c r="Q53" s="56">
        <f>7.6*P53</f>
        <v>475</v>
      </c>
    </row>
    <row r="54" spans="1:17" s="58" customFormat="1" ht="12" customHeight="1">
      <c r="A54" s="33">
        <f t="shared" ref="A54:A80" si="1">A53+1</f>
        <v>23</v>
      </c>
      <c r="B54" s="34" t="s">
        <v>40</v>
      </c>
      <c r="C54" s="48"/>
      <c r="D54" s="49"/>
      <c r="E54" s="48"/>
      <c r="F54" s="49"/>
      <c r="G54" s="48"/>
      <c r="H54" s="49"/>
      <c r="I54" s="49"/>
      <c r="J54" s="54"/>
      <c r="K54" s="75"/>
      <c r="L54" s="48">
        <v>1</v>
      </c>
      <c r="M54" s="60">
        <v>0.09</v>
      </c>
      <c r="N54" s="54">
        <v>1</v>
      </c>
      <c r="O54" s="55">
        <f t="shared" ref="O54:O73" si="2">N54*24.26</f>
        <v>24.26</v>
      </c>
      <c r="P54" s="48">
        <v>62.5</v>
      </c>
      <c r="Q54" s="56">
        <f>7.6*P54</f>
        <v>475</v>
      </c>
    </row>
    <row r="55" spans="1:17" s="58" customFormat="1" ht="12" customHeight="1">
      <c r="A55" s="33">
        <f t="shared" si="1"/>
        <v>24</v>
      </c>
      <c r="B55" s="34" t="s">
        <v>41</v>
      </c>
      <c r="C55" s="48">
        <v>6</v>
      </c>
      <c r="D55" s="49">
        <f t="shared" ref="D55:D79" si="3">C55*0.00375</f>
        <v>2.2499999999999999E-2</v>
      </c>
      <c r="E55" s="48"/>
      <c r="F55" s="55"/>
      <c r="G55" s="48"/>
      <c r="H55" s="49"/>
      <c r="I55" s="49"/>
      <c r="J55" s="54"/>
      <c r="K55" s="75"/>
      <c r="L55" s="49"/>
      <c r="M55" s="54"/>
      <c r="N55" s="54">
        <v>2</v>
      </c>
      <c r="O55" s="55">
        <f t="shared" si="2"/>
        <v>48.52</v>
      </c>
      <c r="P55" s="48">
        <v>62.5</v>
      </c>
      <c r="Q55" s="56">
        <f>7.6*P55</f>
        <v>475</v>
      </c>
    </row>
    <row r="56" spans="1:17" s="58" customFormat="1" ht="12" customHeight="1">
      <c r="A56" s="33">
        <f t="shared" si="1"/>
        <v>25</v>
      </c>
      <c r="B56" s="34" t="s">
        <v>42</v>
      </c>
      <c r="C56" s="48">
        <v>18</v>
      </c>
      <c r="D56" s="49">
        <f t="shared" si="3"/>
        <v>6.7500000000000004E-2</v>
      </c>
      <c r="E56" s="48"/>
      <c r="F56" s="49"/>
      <c r="G56" s="48"/>
      <c r="H56" s="49"/>
      <c r="I56" s="48">
        <v>6</v>
      </c>
      <c r="J56" s="75">
        <v>7.4999999999999997E-2</v>
      </c>
      <c r="K56" s="75"/>
      <c r="L56" s="49"/>
      <c r="M56" s="54"/>
      <c r="N56" s="54">
        <v>2</v>
      </c>
      <c r="O56" s="55">
        <f t="shared" si="2"/>
        <v>48.52</v>
      </c>
      <c r="P56" s="48"/>
      <c r="Q56" s="56"/>
    </row>
    <row r="57" spans="1:17" s="58" customFormat="1" ht="12" customHeight="1">
      <c r="A57" s="33">
        <f t="shared" si="1"/>
        <v>26</v>
      </c>
      <c r="B57" s="34" t="s">
        <v>43</v>
      </c>
      <c r="C57" s="48">
        <v>6</v>
      </c>
      <c r="D57" s="49">
        <f t="shared" si="3"/>
        <v>2.2499999999999999E-2</v>
      </c>
      <c r="E57" s="48"/>
      <c r="F57" s="49"/>
      <c r="G57" s="48"/>
      <c r="H57" s="49"/>
      <c r="I57" s="49"/>
      <c r="J57" s="54"/>
      <c r="K57" s="75"/>
      <c r="L57" s="48"/>
      <c r="M57" s="60"/>
      <c r="N57" s="54">
        <v>1</v>
      </c>
      <c r="O57" s="55">
        <f t="shared" si="2"/>
        <v>24.26</v>
      </c>
      <c r="P57" s="48"/>
      <c r="Q57" s="56"/>
    </row>
    <row r="58" spans="1:17" s="58" customFormat="1" ht="12" customHeight="1">
      <c r="A58" s="33">
        <f t="shared" si="1"/>
        <v>27</v>
      </c>
      <c r="B58" s="34" t="s">
        <v>45</v>
      </c>
      <c r="C58" s="48">
        <v>7.5</v>
      </c>
      <c r="D58" s="49">
        <f t="shared" si="3"/>
        <v>2.8124999999999997E-2</v>
      </c>
      <c r="E58" s="48"/>
      <c r="F58" s="49"/>
      <c r="G58" s="48"/>
      <c r="H58" s="49"/>
      <c r="I58" s="49"/>
      <c r="J58" s="54"/>
      <c r="K58" s="75"/>
      <c r="L58" s="48"/>
      <c r="M58" s="60"/>
      <c r="N58" s="54">
        <v>1</v>
      </c>
      <c r="O58" s="55">
        <f t="shared" si="2"/>
        <v>24.26</v>
      </c>
      <c r="P58" s="48"/>
      <c r="Q58" s="56"/>
    </row>
    <row r="59" spans="1:17" s="58" customFormat="1" ht="12" customHeight="1">
      <c r="A59" s="33">
        <f t="shared" si="1"/>
        <v>28</v>
      </c>
      <c r="B59" s="34" t="s">
        <v>46</v>
      </c>
      <c r="C59" s="48">
        <v>6</v>
      </c>
      <c r="D59" s="49">
        <f t="shared" si="3"/>
        <v>2.2499999999999999E-2</v>
      </c>
      <c r="E59" s="48"/>
      <c r="F59" s="49"/>
      <c r="G59" s="48"/>
      <c r="H59" s="49"/>
      <c r="I59" s="49"/>
      <c r="J59" s="54"/>
      <c r="K59" s="75"/>
      <c r="L59" s="48"/>
      <c r="M59" s="54"/>
      <c r="N59" s="54">
        <v>1</v>
      </c>
      <c r="O59" s="55">
        <f t="shared" si="2"/>
        <v>24.26</v>
      </c>
      <c r="P59" s="48"/>
      <c r="Q59" s="56"/>
    </row>
    <row r="60" spans="1:17" s="58" customFormat="1" ht="12" customHeight="1">
      <c r="A60" s="33">
        <f t="shared" si="1"/>
        <v>29</v>
      </c>
      <c r="B60" s="34" t="s">
        <v>48</v>
      </c>
      <c r="C60" s="48">
        <v>7.5</v>
      </c>
      <c r="D60" s="49">
        <f t="shared" si="3"/>
        <v>2.8124999999999997E-2</v>
      </c>
      <c r="E60" s="48"/>
      <c r="F60" s="55"/>
      <c r="G60" s="48"/>
      <c r="H60" s="49"/>
      <c r="I60" s="49"/>
      <c r="J60" s="54"/>
      <c r="K60" s="75"/>
      <c r="L60" s="48">
        <v>1</v>
      </c>
      <c r="M60" s="60">
        <v>0.09</v>
      </c>
      <c r="N60" s="54">
        <v>1</v>
      </c>
      <c r="O60" s="55">
        <f t="shared" si="2"/>
        <v>24.26</v>
      </c>
      <c r="P60" s="48"/>
      <c r="Q60" s="56"/>
    </row>
    <row r="61" spans="1:17" s="58" customFormat="1" ht="12" customHeight="1">
      <c r="A61" s="33">
        <f t="shared" si="1"/>
        <v>30</v>
      </c>
      <c r="B61" s="34" t="s">
        <v>49</v>
      </c>
      <c r="C61" s="48">
        <v>8</v>
      </c>
      <c r="D61" s="49">
        <f t="shared" si="3"/>
        <v>0.03</v>
      </c>
      <c r="E61" s="48"/>
      <c r="F61" s="49"/>
      <c r="G61" s="48"/>
      <c r="H61" s="49"/>
      <c r="I61" s="49"/>
      <c r="J61" s="54"/>
      <c r="K61" s="75"/>
      <c r="L61" s="48"/>
      <c r="M61" s="60"/>
      <c r="N61" s="54">
        <v>1</v>
      </c>
      <c r="O61" s="55">
        <f t="shared" si="2"/>
        <v>24.26</v>
      </c>
      <c r="P61" s="48"/>
      <c r="Q61" s="56"/>
    </row>
    <row r="62" spans="1:17" s="58" customFormat="1" ht="12" customHeight="1">
      <c r="A62" s="33">
        <f t="shared" si="1"/>
        <v>31</v>
      </c>
      <c r="B62" s="61" t="s">
        <v>62</v>
      </c>
      <c r="C62" s="62">
        <v>6</v>
      </c>
      <c r="D62" s="49">
        <f t="shared" si="3"/>
        <v>2.2499999999999999E-2</v>
      </c>
      <c r="E62" s="62"/>
      <c r="F62" s="63"/>
      <c r="G62" s="62"/>
      <c r="H62" s="63"/>
      <c r="I62" s="63"/>
      <c r="J62" s="54"/>
      <c r="K62" s="75"/>
      <c r="L62" s="62"/>
      <c r="M62" s="60"/>
      <c r="N62" s="54">
        <v>1</v>
      </c>
      <c r="O62" s="55">
        <f t="shared" si="2"/>
        <v>24.26</v>
      </c>
      <c r="P62" s="48"/>
      <c r="Q62" s="56"/>
    </row>
    <row r="63" spans="1:17" s="58" customFormat="1" ht="12" customHeight="1">
      <c r="A63" s="33">
        <f t="shared" si="1"/>
        <v>32</v>
      </c>
      <c r="B63" s="34" t="s">
        <v>50</v>
      </c>
      <c r="C63" s="48">
        <v>18</v>
      </c>
      <c r="D63" s="49">
        <f t="shared" si="3"/>
        <v>6.7500000000000004E-2</v>
      </c>
      <c r="E63" s="48"/>
      <c r="F63" s="49"/>
      <c r="G63" s="48"/>
      <c r="H63" s="49"/>
      <c r="I63" s="49"/>
      <c r="J63" s="54"/>
      <c r="K63" s="75"/>
      <c r="L63" s="48"/>
      <c r="M63" s="60"/>
      <c r="N63" s="54">
        <v>2</v>
      </c>
      <c r="O63" s="55">
        <f t="shared" si="2"/>
        <v>48.52</v>
      </c>
      <c r="P63" s="48"/>
      <c r="Q63" s="56"/>
    </row>
    <row r="64" spans="1:17" s="58" customFormat="1" ht="12" customHeight="1">
      <c r="A64" s="33">
        <f t="shared" si="1"/>
        <v>33</v>
      </c>
      <c r="B64" s="34" t="s">
        <v>51</v>
      </c>
      <c r="C64" s="48">
        <v>12</v>
      </c>
      <c r="D64" s="49">
        <f t="shared" si="3"/>
        <v>4.4999999999999998E-2</v>
      </c>
      <c r="E64" s="48"/>
      <c r="F64" s="49"/>
      <c r="G64" s="48"/>
      <c r="H64" s="49"/>
      <c r="I64" s="49"/>
      <c r="J64" s="54"/>
      <c r="K64" s="75"/>
      <c r="L64" s="48"/>
      <c r="M64" s="60"/>
      <c r="N64" s="54">
        <v>1</v>
      </c>
      <c r="O64" s="55">
        <f t="shared" si="2"/>
        <v>24.26</v>
      </c>
      <c r="P64" s="48"/>
      <c r="Q64" s="56"/>
    </row>
    <row r="65" spans="1:17" s="58" customFormat="1" ht="12" customHeight="1">
      <c r="A65" s="33">
        <f t="shared" si="1"/>
        <v>34</v>
      </c>
      <c r="B65" s="34" t="s">
        <v>53</v>
      </c>
      <c r="C65" s="48">
        <v>18.5</v>
      </c>
      <c r="D65" s="49">
        <f t="shared" si="3"/>
        <v>6.9374999999999992E-2</v>
      </c>
      <c r="E65" s="48"/>
      <c r="F65" s="49"/>
      <c r="G65" s="48"/>
      <c r="H65" s="49"/>
      <c r="I65" s="49"/>
      <c r="J65" s="54"/>
      <c r="K65" s="75"/>
      <c r="L65" s="48"/>
      <c r="M65" s="60"/>
      <c r="N65" s="54">
        <v>2</v>
      </c>
      <c r="O65" s="55">
        <f t="shared" si="2"/>
        <v>48.52</v>
      </c>
      <c r="P65" s="48"/>
      <c r="Q65" s="56"/>
    </row>
    <row r="66" spans="1:17" s="58" customFormat="1" ht="12" customHeight="1">
      <c r="A66" s="33">
        <f t="shared" si="1"/>
        <v>35</v>
      </c>
      <c r="B66" s="34" t="s">
        <v>55</v>
      </c>
      <c r="C66" s="48">
        <v>21.5</v>
      </c>
      <c r="D66" s="49">
        <f t="shared" si="3"/>
        <v>8.0625000000000002E-2</v>
      </c>
      <c r="E66" s="48"/>
      <c r="F66" s="49"/>
      <c r="G66" s="48"/>
      <c r="H66" s="49"/>
      <c r="I66" s="49"/>
      <c r="J66" s="54"/>
      <c r="K66" s="75"/>
      <c r="L66" s="48"/>
      <c r="M66" s="60"/>
      <c r="N66" s="54">
        <v>1</v>
      </c>
      <c r="O66" s="55">
        <f t="shared" si="2"/>
        <v>24.26</v>
      </c>
      <c r="P66" s="48"/>
      <c r="Q66" s="56"/>
    </row>
    <row r="67" spans="1:17" s="58" customFormat="1" ht="12" customHeight="1">
      <c r="A67" s="33">
        <f t="shared" si="1"/>
        <v>36</v>
      </c>
      <c r="B67" s="34" t="s">
        <v>56</v>
      </c>
      <c r="C67" s="48">
        <v>26.3</v>
      </c>
      <c r="D67" s="49">
        <f t="shared" si="3"/>
        <v>9.8625000000000004E-2</v>
      </c>
      <c r="E67" s="48"/>
      <c r="F67" s="49"/>
      <c r="G67" s="48"/>
      <c r="H67" s="49"/>
      <c r="I67" s="49"/>
      <c r="J67" s="54"/>
      <c r="K67" s="75"/>
      <c r="L67" s="48"/>
      <c r="M67" s="60"/>
      <c r="N67" s="54">
        <v>1</v>
      </c>
      <c r="O67" s="55">
        <f t="shared" si="2"/>
        <v>24.26</v>
      </c>
      <c r="P67" s="48">
        <v>70.5</v>
      </c>
      <c r="Q67" s="56">
        <f>7.6*P67</f>
        <v>535.79999999999995</v>
      </c>
    </row>
    <row r="68" spans="1:17" s="58" customFormat="1" ht="12" customHeight="1">
      <c r="A68" s="33">
        <f t="shared" si="1"/>
        <v>37</v>
      </c>
      <c r="B68" s="34" t="s">
        <v>57</v>
      </c>
      <c r="C68" s="48">
        <v>10.3</v>
      </c>
      <c r="D68" s="49">
        <f t="shared" si="3"/>
        <v>3.8625E-2</v>
      </c>
      <c r="E68" s="48"/>
      <c r="F68" s="49"/>
      <c r="G68" s="48"/>
      <c r="H68" s="49"/>
      <c r="I68" s="49"/>
      <c r="J68" s="54"/>
      <c r="K68" s="75"/>
      <c r="L68" s="48"/>
      <c r="M68" s="60"/>
      <c r="N68" s="54"/>
      <c r="O68" s="55"/>
      <c r="P68" s="48"/>
      <c r="Q68" s="56"/>
    </row>
    <row r="69" spans="1:17" s="58" customFormat="1" ht="12" customHeight="1">
      <c r="A69" s="33">
        <f t="shared" si="1"/>
        <v>38</v>
      </c>
      <c r="B69" s="34" t="s">
        <v>58</v>
      </c>
      <c r="C69" s="48">
        <v>4.2</v>
      </c>
      <c r="D69" s="49">
        <f t="shared" si="3"/>
        <v>1.575E-2</v>
      </c>
      <c r="E69" s="48"/>
      <c r="F69" s="49"/>
      <c r="G69" s="48"/>
      <c r="H69" s="49"/>
      <c r="I69" s="49"/>
      <c r="J69" s="54"/>
      <c r="K69" s="75"/>
      <c r="L69" s="48">
        <v>1</v>
      </c>
      <c r="M69" s="60">
        <v>0.09</v>
      </c>
      <c r="N69" s="54"/>
      <c r="O69" s="55"/>
      <c r="P69" s="48"/>
      <c r="Q69" s="56"/>
    </row>
    <row r="70" spans="1:17" s="58" customFormat="1" ht="12" customHeight="1">
      <c r="A70" s="33">
        <f t="shared" si="1"/>
        <v>39</v>
      </c>
      <c r="B70" s="34" t="s">
        <v>63</v>
      </c>
      <c r="C70" s="48">
        <v>10.199999999999999</v>
      </c>
      <c r="D70" s="49">
        <f t="shared" si="3"/>
        <v>3.8249999999999999E-2</v>
      </c>
      <c r="E70" s="48"/>
      <c r="F70" s="49"/>
      <c r="G70" s="48"/>
      <c r="H70" s="49"/>
      <c r="I70" s="49"/>
      <c r="J70" s="54"/>
      <c r="K70" s="75"/>
      <c r="L70" s="48"/>
      <c r="M70" s="60"/>
      <c r="N70" s="54">
        <v>2</v>
      </c>
      <c r="O70" s="55">
        <f t="shared" si="2"/>
        <v>48.52</v>
      </c>
      <c r="P70" s="48">
        <v>25</v>
      </c>
      <c r="Q70" s="56">
        <f>7.6*P70</f>
        <v>190</v>
      </c>
    </row>
    <row r="71" spans="1:17" s="58" customFormat="1" ht="12" customHeight="1">
      <c r="A71" s="33">
        <f t="shared" si="1"/>
        <v>40</v>
      </c>
      <c r="B71" s="34" t="s">
        <v>64</v>
      </c>
      <c r="C71" s="48">
        <v>16</v>
      </c>
      <c r="D71" s="49">
        <f t="shared" si="3"/>
        <v>0.06</v>
      </c>
      <c r="E71" s="48"/>
      <c r="F71" s="49"/>
      <c r="G71" s="48"/>
      <c r="H71" s="49"/>
      <c r="I71" s="49"/>
      <c r="J71" s="54"/>
      <c r="K71" s="75"/>
      <c r="L71" s="48">
        <v>1</v>
      </c>
      <c r="M71" s="60">
        <v>0.09</v>
      </c>
      <c r="N71" s="54">
        <v>3</v>
      </c>
      <c r="O71" s="55">
        <f t="shared" si="2"/>
        <v>72.78</v>
      </c>
      <c r="P71" s="48"/>
      <c r="Q71" s="56"/>
    </row>
    <row r="72" spans="1:17" s="58" customFormat="1" ht="12" customHeight="1">
      <c r="A72" s="33">
        <f t="shared" si="1"/>
        <v>41</v>
      </c>
      <c r="B72" s="34" t="s">
        <v>65</v>
      </c>
      <c r="C72" s="48">
        <v>4.4000000000000004</v>
      </c>
      <c r="D72" s="49">
        <f t="shared" si="3"/>
        <v>1.6500000000000001E-2</v>
      </c>
      <c r="E72" s="48"/>
      <c r="F72" s="55"/>
      <c r="G72" s="48"/>
      <c r="H72" s="49"/>
      <c r="I72" s="49"/>
      <c r="J72" s="54"/>
      <c r="K72" s="75"/>
      <c r="L72" s="48"/>
      <c r="M72" s="60"/>
      <c r="N72" s="54">
        <v>1</v>
      </c>
      <c r="O72" s="55">
        <f t="shared" si="2"/>
        <v>24.26</v>
      </c>
      <c r="P72" s="48"/>
      <c r="Q72" s="56"/>
    </row>
    <row r="73" spans="1:17" s="58" customFormat="1" ht="12" customHeight="1">
      <c r="A73" s="33">
        <f t="shared" si="1"/>
        <v>42</v>
      </c>
      <c r="B73" s="34" t="s">
        <v>66</v>
      </c>
      <c r="C73" s="48">
        <v>12</v>
      </c>
      <c r="D73" s="49">
        <f t="shared" si="3"/>
        <v>4.4999999999999998E-2</v>
      </c>
      <c r="E73" s="48"/>
      <c r="F73" s="49"/>
      <c r="G73" s="48"/>
      <c r="H73" s="49"/>
      <c r="I73" s="49"/>
      <c r="J73" s="54"/>
      <c r="K73" s="75"/>
      <c r="L73" s="48">
        <v>1</v>
      </c>
      <c r="M73" s="60">
        <v>0.09</v>
      </c>
      <c r="N73" s="54">
        <v>1</v>
      </c>
      <c r="O73" s="55">
        <f t="shared" si="2"/>
        <v>24.26</v>
      </c>
      <c r="P73" s="48"/>
      <c r="Q73" s="56"/>
    </row>
    <row r="74" spans="1:17" s="58" customFormat="1" ht="12" customHeight="1">
      <c r="A74" s="33">
        <f t="shared" si="1"/>
        <v>43</v>
      </c>
      <c r="B74" s="34" t="s">
        <v>67</v>
      </c>
      <c r="C74" s="48">
        <v>6</v>
      </c>
      <c r="D74" s="49">
        <f t="shared" si="3"/>
        <v>2.2499999999999999E-2</v>
      </c>
      <c r="E74" s="48"/>
      <c r="F74" s="49"/>
      <c r="G74" s="48"/>
      <c r="H74" s="49"/>
      <c r="I74" s="49"/>
      <c r="J74" s="54"/>
      <c r="K74" s="75"/>
      <c r="L74" s="48"/>
      <c r="M74" s="60"/>
      <c r="N74" s="54"/>
      <c r="O74" s="48"/>
      <c r="P74" s="48"/>
      <c r="Q74" s="56"/>
    </row>
    <row r="75" spans="1:17" s="58" customFormat="1" ht="12" customHeight="1">
      <c r="A75" s="33">
        <f t="shared" si="1"/>
        <v>44</v>
      </c>
      <c r="B75" s="34" t="s">
        <v>68</v>
      </c>
      <c r="C75" s="48"/>
      <c r="D75" s="49"/>
      <c r="E75" s="48"/>
      <c r="F75" s="49"/>
      <c r="G75" s="48"/>
      <c r="H75" s="49"/>
      <c r="I75" s="49"/>
      <c r="J75" s="54"/>
      <c r="K75" s="75"/>
      <c r="L75" s="48"/>
      <c r="M75" s="60"/>
      <c r="N75" s="54"/>
      <c r="O75" s="55"/>
      <c r="P75" s="48"/>
      <c r="Q75" s="56"/>
    </row>
    <row r="76" spans="1:17" s="58" customFormat="1" ht="12" customHeight="1">
      <c r="A76" s="33">
        <f t="shared" si="1"/>
        <v>45</v>
      </c>
      <c r="B76" s="34" t="s">
        <v>69</v>
      </c>
      <c r="C76" s="48">
        <v>18</v>
      </c>
      <c r="D76" s="49">
        <f t="shared" si="3"/>
        <v>6.7500000000000004E-2</v>
      </c>
      <c r="E76" s="48">
        <v>2</v>
      </c>
      <c r="F76" s="49">
        <v>2E-3</v>
      </c>
      <c r="G76" s="48"/>
      <c r="H76" s="49"/>
      <c r="I76" s="49"/>
      <c r="J76" s="54"/>
      <c r="K76" s="75"/>
      <c r="L76" s="48">
        <v>1</v>
      </c>
      <c r="M76" s="60">
        <v>0.09</v>
      </c>
      <c r="N76" s="54"/>
      <c r="O76" s="48"/>
      <c r="P76" s="48"/>
      <c r="Q76" s="56"/>
    </row>
    <row r="77" spans="1:17" s="58" customFormat="1" ht="12" customHeight="1">
      <c r="A77" s="33">
        <f t="shared" si="1"/>
        <v>46</v>
      </c>
      <c r="B77" s="34" t="s">
        <v>70</v>
      </c>
      <c r="C77" s="48">
        <v>12</v>
      </c>
      <c r="D77" s="49">
        <f t="shared" si="3"/>
        <v>4.4999999999999998E-2</v>
      </c>
      <c r="E77" s="48"/>
      <c r="F77" s="49"/>
      <c r="G77" s="48"/>
      <c r="H77" s="49"/>
      <c r="I77" s="49"/>
      <c r="J77" s="54"/>
      <c r="K77" s="75"/>
      <c r="L77" s="49"/>
      <c r="M77" s="54"/>
      <c r="N77" s="54"/>
      <c r="O77" s="48"/>
      <c r="P77" s="48"/>
      <c r="Q77" s="56"/>
    </row>
    <row r="78" spans="1:17" s="58" customFormat="1" ht="12" customHeight="1">
      <c r="A78" s="33">
        <f t="shared" si="1"/>
        <v>47</v>
      </c>
      <c r="B78" s="34" t="s">
        <v>71</v>
      </c>
      <c r="C78" s="48">
        <v>8</v>
      </c>
      <c r="D78" s="49">
        <f t="shared" si="3"/>
        <v>0.03</v>
      </c>
      <c r="E78" s="48"/>
      <c r="F78" s="49"/>
      <c r="G78" s="48"/>
      <c r="H78" s="49"/>
      <c r="I78" s="49"/>
      <c r="J78" s="54"/>
      <c r="K78" s="75"/>
      <c r="L78" s="49"/>
      <c r="M78" s="54"/>
      <c r="N78" s="54"/>
      <c r="O78" s="48"/>
      <c r="P78" s="48"/>
      <c r="Q78" s="56"/>
    </row>
    <row r="79" spans="1:17" s="58" customFormat="1" ht="12" customHeight="1">
      <c r="A79" s="33">
        <f t="shared" si="1"/>
        <v>48</v>
      </c>
      <c r="B79" s="34" t="s">
        <v>59</v>
      </c>
      <c r="C79" s="48">
        <v>6</v>
      </c>
      <c r="D79" s="49">
        <f t="shared" si="3"/>
        <v>2.2499999999999999E-2</v>
      </c>
      <c r="E79" s="48"/>
      <c r="F79" s="49"/>
      <c r="G79" s="48"/>
      <c r="H79" s="49"/>
      <c r="I79" s="49"/>
      <c r="J79" s="54"/>
      <c r="K79" s="75"/>
      <c r="L79" s="49"/>
      <c r="M79" s="54"/>
      <c r="N79" s="54"/>
      <c r="O79" s="55"/>
      <c r="P79" s="48"/>
      <c r="Q79" s="56"/>
    </row>
    <row r="80" spans="1:17" s="58" customFormat="1" ht="12" customHeight="1">
      <c r="A80" s="33">
        <f t="shared" si="1"/>
        <v>49</v>
      </c>
      <c r="B80" s="34" t="s">
        <v>72</v>
      </c>
      <c r="C80" s="48"/>
      <c r="D80" s="49"/>
      <c r="E80" s="48"/>
      <c r="F80" s="49"/>
      <c r="G80" s="48"/>
      <c r="H80" s="49"/>
      <c r="I80" s="49"/>
      <c r="J80" s="54"/>
      <c r="K80" s="75"/>
      <c r="L80" s="48"/>
      <c r="M80" s="60"/>
      <c r="N80" s="54"/>
      <c r="O80" s="48"/>
      <c r="P80" s="48"/>
      <c r="Q80" s="56"/>
    </row>
    <row r="81" spans="1:17" s="81" customFormat="1" ht="12">
      <c r="A81" s="67"/>
      <c r="B81" s="68" t="s">
        <v>60</v>
      </c>
      <c r="C81" s="76">
        <f>SUM(C53:C80)</f>
        <v>271.3</v>
      </c>
      <c r="D81" s="76">
        <f>SUM(D53:D80)</f>
        <v>1.0173750000000001</v>
      </c>
      <c r="E81" s="76">
        <v>2</v>
      </c>
      <c r="F81" s="77">
        <v>2E-3</v>
      </c>
      <c r="G81" s="78"/>
      <c r="H81" s="77"/>
      <c r="I81" s="76">
        <v>6</v>
      </c>
      <c r="J81" s="79">
        <v>7.4999999999999997E-2</v>
      </c>
      <c r="K81" s="78">
        <v>0.09</v>
      </c>
      <c r="L81" s="76">
        <f>SUM(L53:L80)</f>
        <v>6</v>
      </c>
      <c r="M81" s="78">
        <f>SUM(M54:M80)</f>
        <v>0.53999999999999992</v>
      </c>
      <c r="N81" s="76">
        <f>SUM(N53:N80)</f>
        <v>27</v>
      </c>
      <c r="O81" s="76">
        <f>SUM(O53:O80)</f>
        <v>655.01999999999987</v>
      </c>
      <c r="P81" s="76">
        <f>SUM(P53:P80)</f>
        <v>283</v>
      </c>
      <c r="Q81" s="80">
        <f>SUM(Q53:Q80)</f>
        <v>2150.8000000000002</v>
      </c>
    </row>
    <row r="82" spans="1:17" s="84" customFormat="1" ht="15" customHeight="1">
      <c r="A82" s="26"/>
      <c r="B82" s="27" t="s">
        <v>73</v>
      </c>
      <c r="C82" s="7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3"/>
    </row>
    <row r="83" spans="1:17" s="58" customFormat="1" ht="12" customHeight="1">
      <c r="A83" s="85">
        <f>A80+1</f>
        <v>50</v>
      </c>
      <c r="B83" s="34" t="s">
        <v>39</v>
      </c>
      <c r="C83" s="48">
        <v>8</v>
      </c>
      <c r="D83" s="49">
        <f>0.00375*C83</f>
        <v>0.03</v>
      </c>
      <c r="E83" s="48"/>
      <c r="F83" s="49"/>
      <c r="G83" s="48"/>
      <c r="H83" s="49"/>
      <c r="I83" s="50"/>
      <c r="J83" s="40"/>
      <c r="K83" s="60"/>
      <c r="L83" s="50"/>
      <c r="M83" s="40"/>
      <c r="N83" s="54">
        <v>1</v>
      </c>
      <c r="O83" s="55">
        <f>24.26*N83</f>
        <v>24.26</v>
      </c>
      <c r="P83" s="48"/>
      <c r="Q83" s="56"/>
    </row>
    <row r="84" spans="1:17" s="58" customFormat="1" ht="12" customHeight="1">
      <c r="A84" s="85">
        <f t="shared" ref="A84:A109" si="4">A83+1</f>
        <v>51</v>
      </c>
      <c r="B84" s="34" t="s">
        <v>74</v>
      </c>
      <c r="C84" s="48"/>
      <c r="D84" s="49"/>
      <c r="E84" s="48">
        <v>1</v>
      </c>
      <c r="F84" s="49">
        <v>1E-3</v>
      </c>
      <c r="G84" s="48"/>
      <c r="H84" s="49"/>
      <c r="I84" s="50"/>
      <c r="J84" s="40"/>
      <c r="K84" s="60"/>
      <c r="L84" s="50"/>
      <c r="M84" s="40"/>
      <c r="N84" s="54">
        <v>1</v>
      </c>
      <c r="O84" s="55">
        <f t="shared" ref="O84:O107" si="5">24.26*N84</f>
        <v>24.26</v>
      </c>
      <c r="P84" s="48"/>
      <c r="Q84" s="56"/>
    </row>
    <row r="85" spans="1:17" s="58" customFormat="1" ht="12" customHeight="1">
      <c r="A85" s="85">
        <f t="shared" si="4"/>
        <v>52</v>
      </c>
      <c r="B85" s="34" t="s">
        <v>75</v>
      </c>
      <c r="C85" s="48">
        <v>4</v>
      </c>
      <c r="D85" s="49">
        <f t="shared" ref="D85:D109" si="6">0.00375*C85</f>
        <v>1.4999999999999999E-2</v>
      </c>
      <c r="E85" s="48"/>
      <c r="F85" s="49"/>
      <c r="G85" s="48"/>
      <c r="H85" s="49"/>
      <c r="I85" s="50"/>
      <c r="J85" s="40"/>
      <c r="K85" s="60"/>
      <c r="L85" s="50"/>
      <c r="M85" s="40"/>
      <c r="N85" s="54">
        <v>1</v>
      </c>
      <c r="O85" s="55">
        <f t="shared" si="5"/>
        <v>24.26</v>
      </c>
      <c r="P85" s="48"/>
      <c r="Q85" s="56"/>
    </row>
    <row r="86" spans="1:17" s="58" customFormat="1" ht="12" customHeight="1">
      <c r="A86" s="85">
        <f t="shared" si="4"/>
        <v>53</v>
      </c>
      <c r="B86" s="34" t="s">
        <v>40</v>
      </c>
      <c r="C86" s="48">
        <v>8</v>
      </c>
      <c r="D86" s="49">
        <f t="shared" si="6"/>
        <v>0.03</v>
      </c>
      <c r="E86" s="48">
        <v>1</v>
      </c>
      <c r="F86" s="49">
        <v>1E-3</v>
      </c>
      <c r="G86" s="48"/>
      <c r="H86" s="49"/>
      <c r="I86" s="50"/>
      <c r="J86" s="40"/>
      <c r="K86" s="60"/>
      <c r="L86" s="50"/>
      <c r="M86" s="40"/>
      <c r="N86" s="54">
        <v>1</v>
      </c>
      <c r="O86" s="55">
        <f t="shared" si="5"/>
        <v>24.26</v>
      </c>
      <c r="P86" s="48"/>
      <c r="Q86" s="56"/>
    </row>
    <row r="87" spans="1:17" s="58" customFormat="1" ht="12" customHeight="1">
      <c r="A87" s="85">
        <f t="shared" si="4"/>
        <v>54</v>
      </c>
      <c r="B87" s="34" t="s">
        <v>41</v>
      </c>
      <c r="C87" s="48">
        <v>10</v>
      </c>
      <c r="D87" s="49">
        <f t="shared" si="6"/>
        <v>3.7499999999999999E-2</v>
      </c>
      <c r="E87" s="48">
        <v>2</v>
      </c>
      <c r="F87" s="49">
        <v>2E-3</v>
      </c>
      <c r="G87" s="48">
        <v>2</v>
      </c>
      <c r="H87" s="49">
        <v>2E-3</v>
      </c>
      <c r="I87" s="50"/>
      <c r="J87" s="40"/>
      <c r="K87" s="60">
        <v>0.09</v>
      </c>
      <c r="L87" s="50"/>
      <c r="M87" s="40"/>
      <c r="N87" s="54"/>
      <c r="O87" s="55"/>
      <c r="P87" s="48"/>
      <c r="Q87" s="56"/>
    </row>
    <row r="88" spans="1:17" s="58" customFormat="1" ht="12" customHeight="1">
      <c r="A88" s="85">
        <f t="shared" si="4"/>
        <v>55</v>
      </c>
      <c r="B88" s="34" t="s">
        <v>42</v>
      </c>
      <c r="C88" s="48">
        <v>14</v>
      </c>
      <c r="D88" s="49">
        <f t="shared" si="6"/>
        <v>5.2499999999999998E-2</v>
      </c>
      <c r="E88" s="48"/>
      <c r="F88" s="49"/>
      <c r="G88" s="48"/>
      <c r="H88" s="49"/>
      <c r="I88" s="50"/>
      <c r="J88" s="40"/>
      <c r="K88" s="60"/>
      <c r="L88" s="48">
        <v>1</v>
      </c>
      <c r="M88" s="60">
        <v>0.09</v>
      </c>
      <c r="N88" s="54">
        <v>1</v>
      </c>
      <c r="O88" s="55">
        <f t="shared" si="5"/>
        <v>24.26</v>
      </c>
      <c r="P88" s="48"/>
      <c r="Q88" s="56"/>
    </row>
    <row r="89" spans="1:17" s="58" customFormat="1" ht="12" customHeight="1">
      <c r="A89" s="85">
        <f t="shared" si="4"/>
        <v>56</v>
      </c>
      <c r="B89" s="34" t="s">
        <v>43</v>
      </c>
      <c r="C89" s="48">
        <v>18</v>
      </c>
      <c r="D89" s="49">
        <f t="shared" si="6"/>
        <v>6.7500000000000004E-2</v>
      </c>
      <c r="E89" s="48"/>
      <c r="F89" s="49"/>
      <c r="G89" s="48"/>
      <c r="H89" s="49"/>
      <c r="I89" s="50"/>
      <c r="J89" s="40"/>
      <c r="K89" s="60"/>
      <c r="L89" s="48"/>
      <c r="M89" s="60"/>
      <c r="N89" s="54">
        <v>1</v>
      </c>
      <c r="O89" s="55">
        <f t="shared" si="5"/>
        <v>24.26</v>
      </c>
      <c r="P89" s="48">
        <v>15</v>
      </c>
      <c r="Q89" s="56">
        <f>7.6*P89</f>
        <v>114</v>
      </c>
    </row>
    <row r="90" spans="1:17" s="58" customFormat="1" ht="12" customHeight="1">
      <c r="A90" s="85">
        <f t="shared" si="4"/>
        <v>57</v>
      </c>
      <c r="B90" s="34" t="s">
        <v>45</v>
      </c>
      <c r="C90" s="48">
        <v>32</v>
      </c>
      <c r="D90" s="49">
        <f t="shared" si="6"/>
        <v>0.12</v>
      </c>
      <c r="E90" s="48">
        <v>3</v>
      </c>
      <c r="F90" s="49">
        <v>3.0000000000000001E-3</v>
      </c>
      <c r="G90" s="48"/>
      <c r="H90" s="49"/>
      <c r="I90" s="50"/>
      <c r="J90" s="40"/>
      <c r="K90" s="60"/>
      <c r="L90" s="48"/>
      <c r="M90" s="60"/>
      <c r="N90" s="54">
        <v>1</v>
      </c>
      <c r="O90" s="55">
        <f t="shared" si="5"/>
        <v>24.26</v>
      </c>
      <c r="P90" s="48"/>
      <c r="Q90" s="56"/>
    </row>
    <row r="91" spans="1:17" s="58" customFormat="1" ht="12" customHeight="1">
      <c r="A91" s="85">
        <f t="shared" si="4"/>
        <v>58</v>
      </c>
      <c r="B91" s="34" t="s">
        <v>46</v>
      </c>
      <c r="C91" s="48">
        <v>4</v>
      </c>
      <c r="D91" s="49">
        <f t="shared" si="6"/>
        <v>1.4999999999999999E-2</v>
      </c>
      <c r="E91" s="48"/>
      <c r="F91" s="49"/>
      <c r="G91" s="48"/>
      <c r="H91" s="49"/>
      <c r="I91" s="50"/>
      <c r="J91" s="40"/>
      <c r="K91" s="60">
        <v>0.09</v>
      </c>
      <c r="L91" s="48"/>
      <c r="M91" s="60"/>
      <c r="N91" s="54"/>
      <c r="O91" s="55"/>
      <c r="P91" s="48">
        <v>9</v>
      </c>
      <c r="Q91" s="56">
        <f>7.6*P91</f>
        <v>68.399999999999991</v>
      </c>
    </row>
    <row r="92" spans="1:17" s="58" customFormat="1" ht="12" customHeight="1">
      <c r="A92" s="85">
        <f t="shared" si="4"/>
        <v>59</v>
      </c>
      <c r="B92" s="34" t="s">
        <v>48</v>
      </c>
      <c r="C92" s="48">
        <v>10</v>
      </c>
      <c r="D92" s="49">
        <f t="shared" si="6"/>
        <v>3.7499999999999999E-2</v>
      </c>
      <c r="E92" s="48"/>
      <c r="F92" s="49"/>
      <c r="G92" s="48"/>
      <c r="H92" s="49"/>
      <c r="I92" s="50"/>
      <c r="J92" s="40"/>
      <c r="K92" s="60"/>
      <c r="L92" s="48"/>
      <c r="M92" s="60"/>
      <c r="N92" s="54"/>
      <c r="O92" s="55"/>
      <c r="P92" s="48">
        <v>10</v>
      </c>
      <c r="Q92" s="56">
        <f>7.6*P92</f>
        <v>76</v>
      </c>
    </row>
    <row r="93" spans="1:17" s="58" customFormat="1" ht="12" customHeight="1">
      <c r="A93" s="85">
        <f t="shared" si="4"/>
        <v>60</v>
      </c>
      <c r="B93" s="34" t="s">
        <v>49</v>
      </c>
      <c r="C93" s="48">
        <v>8</v>
      </c>
      <c r="D93" s="49">
        <f t="shared" si="6"/>
        <v>0.03</v>
      </c>
      <c r="E93" s="48"/>
      <c r="F93" s="49"/>
      <c r="G93" s="48"/>
      <c r="H93" s="49"/>
      <c r="I93" s="50"/>
      <c r="J93" s="40"/>
      <c r="K93" s="60"/>
      <c r="L93" s="48"/>
      <c r="M93" s="60"/>
      <c r="N93" s="54"/>
      <c r="O93" s="55"/>
      <c r="P93" s="48"/>
      <c r="Q93" s="56"/>
    </row>
    <row r="94" spans="1:17" s="58" customFormat="1" ht="12" customHeight="1">
      <c r="A94" s="85">
        <f t="shared" si="4"/>
        <v>61</v>
      </c>
      <c r="B94" s="34" t="s">
        <v>50</v>
      </c>
      <c r="C94" s="48">
        <v>2</v>
      </c>
      <c r="D94" s="49">
        <f t="shared" si="6"/>
        <v>7.4999999999999997E-3</v>
      </c>
      <c r="E94" s="48"/>
      <c r="F94" s="49"/>
      <c r="G94" s="48"/>
      <c r="H94" s="49"/>
      <c r="I94" s="50"/>
      <c r="J94" s="40"/>
      <c r="K94" s="60"/>
      <c r="L94" s="48"/>
      <c r="M94" s="60"/>
      <c r="N94" s="54">
        <v>1</v>
      </c>
      <c r="O94" s="55">
        <f t="shared" si="5"/>
        <v>24.26</v>
      </c>
      <c r="P94" s="48"/>
      <c r="Q94" s="56"/>
    </row>
    <row r="95" spans="1:17" s="58" customFormat="1" ht="12" customHeight="1">
      <c r="A95" s="85">
        <f t="shared" si="4"/>
        <v>62</v>
      </c>
      <c r="B95" s="34" t="s">
        <v>51</v>
      </c>
      <c r="C95" s="48">
        <v>4</v>
      </c>
      <c r="D95" s="49">
        <f t="shared" si="6"/>
        <v>1.4999999999999999E-2</v>
      </c>
      <c r="E95" s="48"/>
      <c r="F95" s="49"/>
      <c r="G95" s="48"/>
      <c r="H95" s="49"/>
      <c r="I95" s="50"/>
      <c r="J95" s="40"/>
      <c r="K95" s="60"/>
      <c r="L95" s="48"/>
      <c r="M95" s="60"/>
      <c r="N95" s="54"/>
      <c r="O95" s="55"/>
      <c r="P95" s="48">
        <v>20</v>
      </c>
      <c r="Q95" s="56">
        <f>7.6*P95</f>
        <v>152</v>
      </c>
    </row>
    <row r="96" spans="1:17" s="58" customFormat="1" ht="12" customHeight="1">
      <c r="A96" s="85">
        <f t="shared" si="4"/>
        <v>63</v>
      </c>
      <c r="B96" s="34" t="s">
        <v>55</v>
      </c>
      <c r="C96" s="48"/>
      <c r="D96" s="49"/>
      <c r="E96" s="48"/>
      <c r="F96" s="49"/>
      <c r="G96" s="48"/>
      <c r="H96" s="49"/>
      <c r="I96" s="50"/>
      <c r="J96" s="40"/>
      <c r="K96" s="60"/>
      <c r="L96" s="48"/>
      <c r="M96" s="60"/>
      <c r="N96" s="54">
        <v>2</v>
      </c>
      <c r="O96" s="55">
        <f t="shared" si="5"/>
        <v>48.52</v>
      </c>
      <c r="P96" s="48"/>
      <c r="Q96" s="56"/>
    </row>
    <row r="97" spans="1:17" s="58" customFormat="1" ht="12" customHeight="1">
      <c r="A97" s="85">
        <f t="shared" si="4"/>
        <v>64</v>
      </c>
      <c r="B97" s="34" t="s">
        <v>76</v>
      </c>
      <c r="C97" s="48">
        <v>4</v>
      </c>
      <c r="D97" s="49">
        <f t="shared" si="6"/>
        <v>1.4999999999999999E-2</v>
      </c>
      <c r="E97" s="48"/>
      <c r="F97" s="49"/>
      <c r="G97" s="48"/>
      <c r="H97" s="49"/>
      <c r="I97" s="50"/>
      <c r="J97" s="40"/>
      <c r="K97" s="60"/>
      <c r="L97" s="48"/>
      <c r="M97" s="60"/>
      <c r="N97" s="54"/>
      <c r="O97" s="55"/>
      <c r="P97" s="48"/>
      <c r="Q97" s="56"/>
    </row>
    <row r="98" spans="1:17" s="58" customFormat="1" ht="12" customHeight="1">
      <c r="A98" s="85">
        <f t="shared" si="4"/>
        <v>65</v>
      </c>
      <c r="B98" s="34" t="s">
        <v>56</v>
      </c>
      <c r="C98" s="48">
        <v>2</v>
      </c>
      <c r="D98" s="49">
        <f t="shared" si="6"/>
        <v>7.4999999999999997E-3</v>
      </c>
      <c r="E98" s="48"/>
      <c r="F98" s="49"/>
      <c r="G98" s="48"/>
      <c r="H98" s="49"/>
      <c r="I98" s="50"/>
      <c r="J98" s="40"/>
      <c r="K98" s="60">
        <v>0.09</v>
      </c>
      <c r="L98" s="48"/>
      <c r="M98" s="60"/>
      <c r="N98" s="54"/>
      <c r="O98" s="55"/>
      <c r="P98" s="48"/>
      <c r="Q98" s="56"/>
    </row>
    <row r="99" spans="1:17" s="58" customFormat="1" ht="12" customHeight="1">
      <c r="A99" s="85">
        <f t="shared" si="4"/>
        <v>66</v>
      </c>
      <c r="B99" s="34" t="s">
        <v>57</v>
      </c>
      <c r="C99" s="48">
        <v>4</v>
      </c>
      <c r="D99" s="49">
        <f t="shared" si="6"/>
        <v>1.4999999999999999E-2</v>
      </c>
      <c r="E99" s="48"/>
      <c r="F99" s="49"/>
      <c r="G99" s="48"/>
      <c r="H99" s="49"/>
      <c r="I99" s="50"/>
      <c r="J99" s="40"/>
      <c r="K99" s="60"/>
      <c r="L99" s="48"/>
      <c r="M99" s="60"/>
      <c r="N99" s="54"/>
      <c r="O99" s="55"/>
      <c r="P99" s="48"/>
      <c r="Q99" s="56"/>
    </row>
    <row r="100" spans="1:17" s="58" customFormat="1" ht="12" customHeight="1">
      <c r="A100" s="85">
        <f t="shared" si="4"/>
        <v>67</v>
      </c>
      <c r="B100" s="34" t="s">
        <v>77</v>
      </c>
      <c r="C100" s="48">
        <v>2</v>
      </c>
      <c r="D100" s="49">
        <f t="shared" si="6"/>
        <v>7.4999999999999997E-3</v>
      </c>
      <c r="E100" s="48"/>
      <c r="F100" s="49"/>
      <c r="G100" s="48"/>
      <c r="H100" s="49"/>
      <c r="I100" s="50"/>
      <c r="J100" s="40"/>
      <c r="K100" s="60"/>
      <c r="L100" s="48"/>
      <c r="M100" s="60"/>
      <c r="N100" s="54"/>
      <c r="O100" s="55"/>
      <c r="P100" s="48"/>
      <c r="Q100" s="56"/>
    </row>
    <row r="101" spans="1:17" s="58" customFormat="1" ht="12" customHeight="1">
      <c r="A101" s="85">
        <f t="shared" si="4"/>
        <v>68</v>
      </c>
      <c r="B101" s="34" t="s">
        <v>58</v>
      </c>
      <c r="C101" s="48">
        <v>8</v>
      </c>
      <c r="D101" s="49">
        <f t="shared" si="6"/>
        <v>0.03</v>
      </c>
      <c r="E101" s="48"/>
      <c r="F101" s="49"/>
      <c r="G101" s="48"/>
      <c r="H101" s="49"/>
      <c r="I101" s="50"/>
      <c r="J101" s="40"/>
      <c r="K101" s="60">
        <v>0.09</v>
      </c>
      <c r="L101" s="48"/>
      <c r="M101" s="60"/>
      <c r="N101" s="54">
        <v>1</v>
      </c>
      <c r="O101" s="55">
        <f t="shared" si="5"/>
        <v>24.26</v>
      </c>
      <c r="P101" s="48"/>
      <c r="Q101" s="56"/>
    </row>
    <row r="102" spans="1:17" s="58" customFormat="1" ht="12" customHeight="1">
      <c r="A102" s="85">
        <f t="shared" si="4"/>
        <v>69</v>
      </c>
      <c r="B102" s="34" t="s">
        <v>78</v>
      </c>
      <c r="C102" s="48">
        <v>4</v>
      </c>
      <c r="D102" s="49">
        <f t="shared" si="6"/>
        <v>1.4999999999999999E-2</v>
      </c>
      <c r="E102" s="48"/>
      <c r="F102" s="49"/>
      <c r="G102" s="48"/>
      <c r="H102" s="49"/>
      <c r="I102" s="50"/>
      <c r="J102" s="40"/>
      <c r="K102" s="60"/>
      <c r="L102" s="48"/>
      <c r="M102" s="60"/>
      <c r="N102" s="54">
        <v>2</v>
      </c>
      <c r="O102" s="55">
        <f t="shared" si="5"/>
        <v>48.52</v>
      </c>
      <c r="P102" s="48">
        <v>45</v>
      </c>
      <c r="Q102" s="56">
        <f>7.6*P102</f>
        <v>342</v>
      </c>
    </row>
    <row r="103" spans="1:17" s="58" customFormat="1" ht="12" customHeight="1">
      <c r="A103" s="85">
        <f t="shared" si="4"/>
        <v>70</v>
      </c>
      <c r="B103" s="34" t="s">
        <v>79</v>
      </c>
      <c r="C103" s="48">
        <v>4</v>
      </c>
      <c r="D103" s="49">
        <f t="shared" si="6"/>
        <v>1.4999999999999999E-2</v>
      </c>
      <c r="E103" s="48"/>
      <c r="F103" s="49"/>
      <c r="G103" s="48"/>
      <c r="H103" s="49"/>
      <c r="I103" s="50"/>
      <c r="J103" s="40"/>
      <c r="K103" s="60"/>
      <c r="L103" s="48"/>
      <c r="M103" s="60"/>
      <c r="N103" s="54">
        <v>1</v>
      </c>
      <c r="O103" s="55">
        <f t="shared" si="5"/>
        <v>24.26</v>
      </c>
      <c r="P103" s="48"/>
      <c r="Q103" s="56"/>
    </row>
    <row r="104" spans="1:17" s="58" customFormat="1" ht="12" customHeight="1">
      <c r="A104" s="85">
        <f t="shared" si="4"/>
        <v>71</v>
      </c>
      <c r="B104" s="34" t="s">
        <v>80</v>
      </c>
      <c r="C104" s="48">
        <v>6</v>
      </c>
      <c r="D104" s="49">
        <f t="shared" si="6"/>
        <v>2.2499999999999999E-2</v>
      </c>
      <c r="E104" s="48">
        <v>1</v>
      </c>
      <c r="F104" s="49">
        <v>1E-3</v>
      </c>
      <c r="G104" s="48">
        <v>2</v>
      </c>
      <c r="H104" s="49">
        <v>2E-3</v>
      </c>
      <c r="I104" s="48">
        <v>2</v>
      </c>
      <c r="J104" s="75">
        <v>2E-3</v>
      </c>
      <c r="K104" s="60"/>
      <c r="L104" s="48">
        <v>1</v>
      </c>
      <c r="M104" s="60">
        <v>0.09</v>
      </c>
      <c r="N104" s="54">
        <v>1</v>
      </c>
      <c r="O104" s="55">
        <f t="shared" si="5"/>
        <v>24.26</v>
      </c>
      <c r="P104" s="48"/>
      <c r="Q104" s="56"/>
    </row>
    <row r="105" spans="1:17" s="58" customFormat="1" ht="12" customHeight="1">
      <c r="A105" s="85">
        <f t="shared" si="4"/>
        <v>72</v>
      </c>
      <c r="B105" s="34" t="s">
        <v>63</v>
      </c>
      <c r="C105" s="48">
        <v>4</v>
      </c>
      <c r="D105" s="49">
        <f t="shared" si="6"/>
        <v>1.4999999999999999E-2</v>
      </c>
      <c r="E105" s="48"/>
      <c r="F105" s="49"/>
      <c r="G105" s="48"/>
      <c r="H105" s="49"/>
      <c r="I105" s="50"/>
      <c r="J105" s="40"/>
      <c r="K105" s="60"/>
      <c r="L105" s="48"/>
      <c r="M105" s="60"/>
      <c r="N105" s="54">
        <v>1</v>
      </c>
      <c r="O105" s="55">
        <f t="shared" si="5"/>
        <v>24.26</v>
      </c>
      <c r="P105" s="48">
        <v>60</v>
      </c>
      <c r="Q105" s="56">
        <f>7.6*P105</f>
        <v>456</v>
      </c>
    </row>
    <row r="106" spans="1:17" s="58" customFormat="1" ht="12" customHeight="1">
      <c r="A106" s="85">
        <f t="shared" si="4"/>
        <v>73</v>
      </c>
      <c r="B106" s="34" t="s">
        <v>64</v>
      </c>
      <c r="C106" s="48">
        <v>10</v>
      </c>
      <c r="D106" s="49">
        <f t="shared" si="6"/>
        <v>3.7499999999999999E-2</v>
      </c>
      <c r="E106" s="48"/>
      <c r="F106" s="49"/>
      <c r="G106" s="48"/>
      <c r="H106" s="49"/>
      <c r="I106" s="50"/>
      <c r="J106" s="40"/>
      <c r="K106" s="60"/>
      <c r="L106" s="48"/>
      <c r="M106" s="60"/>
      <c r="N106" s="54"/>
      <c r="O106" s="55"/>
      <c r="P106" s="48"/>
      <c r="Q106" s="56"/>
    </row>
    <row r="107" spans="1:17" s="58" customFormat="1" ht="12" customHeight="1">
      <c r="A107" s="85">
        <f t="shared" si="4"/>
        <v>74</v>
      </c>
      <c r="B107" s="34" t="s">
        <v>65</v>
      </c>
      <c r="C107" s="48">
        <v>12</v>
      </c>
      <c r="D107" s="49">
        <f t="shared" si="6"/>
        <v>4.4999999999999998E-2</v>
      </c>
      <c r="E107" s="48"/>
      <c r="F107" s="49"/>
      <c r="G107" s="48"/>
      <c r="H107" s="49"/>
      <c r="I107" s="50"/>
      <c r="J107" s="40"/>
      <c r="K107" s="60"/>
      <c r="L107" s="48"/>
      <c r="M107" s="60"/>
      <c r="N107" s="54">
        <v>3</v>
      </c>
      <c r="O107" s="55">
        <f t="shared" si="5"/>
        <v>72.78</v>
      </c>
      <c r="P107" s="48"/>
      <c r="Q107" s="56"/>
    </row>
    <row r="108" spans="1:17" s="58" customFormat="1" ht="12" customHeight="1">
      <c r="A108" s="85">
        <f t="shared" si="4"/>
        <v>75</v>
      </c>
      <c r="B108" s="34" t="s">
        <v>66</v>
      </c>
      <c r="C108" s="48">
        <v>6</v>
      </c>
      <c r="D108" s="49">
        <f t="shared" si="6"/>
        <v>2.2499999999999999E-2</v>
      </c>
      <c r="E108" s="48"/>
      <c r="F108" s="49"/>
      <c r="G108" s="48"/>
      <c r="H108" s="49"/>
      <c r="I108" s="50"/>
      <c r="J108" s="40"/>
      <c r="K108" s="60"/>
      <c r="L108" s="48"/>
      <c r="M108" s="60"/>
      <c r="N108" s="54"/>
      <c r="O108" s="44"/>
      <c r="P108" s="45"/>
      <c r="Q108" s="46"/>
    </row>
    <row r="109" spans="1:17" s="58" customFormat="1" ht="12" customHeight="1">
      <c r="A109" s="85">
        <f t="shared" si="4"/>
        <v>76</v>
      </c>
      <c r="B109" s="34" t="s">
        <v>67</v>
      </c>
      <c r="C109" s="48">
        <v>4</v>
      </c>
      <c r="D109" s="49">
        <f t="shared" si="6"/>
        <v>1.4999999999999999E-2</v>
      </c>
      <c r="E109" s="48"/>
      <c r="F109" s="49"/>
      <c r="G109" s="48"/>
      <c r="H109" s="49"/>
      <c r="I109" s="50"/>
      <c r="J109" s="40"/>
      <c r="K109" s="60"/>
      <c r="L109" s="48">
        <v>1</v>
      </c>
      <c r="M109" s="60">
        <v>0.09</v>
      </c>
      <c r="N109" s="54"/>
      <c r="O109" s="44"/>
      <c r="P109" s="45"/>
      <c r="Q109" s="46"/>
    </row>
    <row r="110" spans="1:17" s="58" customFormat="1" ht="12" customHeight="1">
      <c r="A110" s="86"/>
      <c r="B110" s="68" t="s">
        <v>60</v>
      </c>
      <c r="C110" s="87">
        <f t="shared" ref="C110:H110" si="7">SUM(C83:C109)</f>
        <v>192</v>
      </c>
      <c r="D110" s="88">
        <f t="shared" si="7"/>
        <v>0.72</v>
      </c>
      <c r="E110" s="87">
        <f t="shared" si="7"/>
        <v>8</v>
      </c>
      <c r="F110" s="88">
        <f t="shared" si="7"/>
        <v>8.0000000000000002E-3</v>
      </c>
      <c r="G110" s="87">
        <f t="shared" si="7"/>
        <v>4</v>
      </c>
      <c r="H110" s="88">
        <f t="shared" si="7"/>
        <v>4.0000000000000001E-3</v>
      </c>
      <c r="I110" s="87">
        <v>2</v>
      </c>
      <c r="J110" s="88">
        <v>2E-3</v>
      </c>
      <c r="K110" s="89">
        <f>SUM(K83:K109)</f>
        <v>0.36</v>
      </c>
      <c r="L110" s="69">
        <f>SUM(L88:L109)</f>
        <v>3</v>
      </c>
      <c r="M110" s="90">
        <f>SUM(M88:M109)</f>
        <v>0.27</v>
      </c>
      <c r="N110" s="87">
        <f>SUM(N83:N109)</f>
        <v>19</v>
      </c>
      <c r="O110" s="90">
        <f>SUM(O83:O109)</f>
        <v>460.93999999999994</v>
      </c>
      <c r="P110" s="90">
        <f>SUM(P89:P109)</f>
        <v>159</v>
      </c>
      <c r="Q110" s="91">
        <f>SUM(Q89:Q109)</f>
        <v>1208.4000000000001</v>
      </c>
    </row>
    <row r="111" spans="1:17" s="32" customFormat="1" ht="12.75" customHeight="1">
      <c r="A111" s="26"/>
      <c r="B111" s="27" t="s">
        <v>81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3"/>
    </row>
    <row r="112" spans="1:17" s="47" customFormat="1" ht="11.25" customHeight="1">
      <c r="A112" s="85">
        <v>77</v>
      </c>
      <c r="B112" s="34" t="s">
        <v>42</v>
      </c>
      <c r="C112" s="48">
        <v>6</v>
      </c>
      <c r="D112" s="55">
        <v>2.1000000000000001E-2</v>
      </c>
      <c r="E112" s="48"/>
      <c r="F112" s="49"/>
      <c r="G112" s="48"/>
      <c r="H112" s="49"/>
      <c r="I112" s="49"/>
      <c r="J112" s="54"/>
      <c r="K112" s="54"/>
      <c r="L112" s="49"/>
      <c r="M112" s="54"/>
      <c r="N112" s="54"/>
      <c r="O112" s="55"/>
      <c r="P112" s="48">
        <v>145</v>
      </c>
      <c r="Q112" s="56">
        <v>1102</v>
      </c>
    </row>
    <row r="113" spans="1:17" s="47" customFormat="1" ht="11.25" customHeight="1">
      <c r="A113" s="85">
        <v>78</v>
      </c>
      <c r="B113" s="34" t="s">
        <v>43</v>
      </c>
      <c r="C113" s="48">
        <v>9.6</v>
      </c>
      <c r="D113" s="49">
        <v>3.3599999999999998E-2</v>
      </c>
      <c r="E113" s="48"/>
      <c r="F113" s="49"/>
      <c r="G113" s="48"/>
      <c r="H113" s="49"/>
      <c r="I113" s="49"/>
      <c r="J113" s="54"/>
      <c r="K113" s="54"/>
      <c r="L113" s="49"/>
      <c r="M113" s="54"/>
      <c r="N113" s="54">
        <v>1</v>
      </c>
      <c r="O113" s="55">
        <v>24.26</v>
      </c>
      <c r="P113" s="48"/>
      <c r="Q113" s="56"/>
    </row>
    <row r="114" spans="1:17" s="47" customFormat="1" ht="11.25" customHeight="1">
      <c r="A114" s="85">
        <v>79</v>
      </c>
      <c r="B114" s="34" t="s">
        <v>45</v>
      </c>
      <c r="C114" s="48">
        <v>4</v>
      </c>
      <c r="D114" s="49">
        <v>1.4999999999999999E-2</v>
      </c>
      <c r="E114" s="48"/>
      <c r="F114" s="49"/>
      <c r="G114" s="48"/>
      <c r="H114" s="49"/>
      <c r="I114" s="49"/>
      <c r="J114" s="54"/>
      <c r="K114" s="54"/>
      <c r="L114" s="49"/>
      <c r="M114" s="54"/>
      <c r="N114" s="54"/>
      <c r="O114" s="55"/>
      <c r="P114" s="48">
        <v>70</v>
      </c>
      <c r="Q114" s="56">
        <v>532</v>
      </c>
    </row>
    <row r="115" spans="1:17" s="47" customFormat="1" ht="11.25" customHeight="1">
      <c r="A115" s="85">
        <v>80</v>
      </c>
      <c r="B115" s="34" t="s">
        <v>53</v>
      </c>
      <c r="C115" s="48"/>
      <c r="D115" s="55"/>
      <c r="E115" s="48"/>
      <c r="F115" s="49"/>
      <c r="G115" s="48"/>
      <c r="H115" s="49"/>
      <c r="I115" s="49"/>
      <c r="J115" s="54"/>
      <c r="K115" s="54"/>
      <c r="L115" s="49"/>
      <c r="M115" s="54"/>
      <c r="N115" s="54"/>
      <c r="O115" s="55"/>
      <c r="P115" s="48"/>
      <c r="Q115" s="56"/>
    </row>
    <row r="116" spans="1:17" s="47" customFormat="1" ht="11.25" customHeight="1">
      <c r="A116" s="85">
        <v>81</v>
      </c>
      <c r="B116" s="34" t="s">
        <v>58</v>
      </c>
      <c r="C116" s="48">
        <v>10</v>
      </c>
      <c r="D116" s="49">
        <v>3.7999999999999999E-2</v>
      </c>
      <c r="E116" s="48"/>
      <c r="F116" s="49"/>
      <c r="G116" s="48"/>
      <c r="H116" s="49"/>
      <c r="I116" s="49"/>
      <c r="J116" s="54"/>
      <c r="K116" s="54"/>
      <c r="L116" s="49"/>
      <c r="M116" s="54"/>
      <c r="N116" s="54">
        <v>2</v>
      </c>
      <c r="O116" s="55">
        <v>48.52</v>
      </c>
      <c r="P116" s="48">
        <v>105</v>
      </c>
      <c r="Q116" s="56">
        <v>798</v>
      </c>
    </row>
    <row r="117" spans="1:17" s="47" customFormat="1" ht="11.25" customHeight="1">
      <c r="A117" s="85">
        <v>82</v>
      </c>
      <c r="B117" s="34" t="s">
        <v>80</v>
      </c>
      <c r="C117" s="48">
        <v>10</v>
      </c>
      <c r="D117" s="49">
        <v>3.7999999999999999E-2</v>
      </c>
      <c r="E117" s="48"/>
      <c r="F117" s="49"/>
      <c r="G117" s="48"/>
      <c r="H117" s="49"/>
      <c r="I117" s="49"/>
      <c r="J117" s="54"/>
      <c r="K117" s="54"/>
      <c r="L117" s="49"/>
      <c r="M117" s="54"/>
      <c r="N117" s="54">
        <v>2</v>
      </c>
      <c r="O117" s="48">
        <v>48.52</v>
      </c>
      <c r="P117" s="48"/>
      <c r="Q117" s="56"/>
    </row>
    <row r="118" spans="1:17" s="58" customFormat="1" ht="11.25" customHeight="1">
      <c r="A118" s="85">
        <v>83</v>
      </c>
      <c r="B118" s="34" t="s">
        <v>82</v>
      </c>
      <c r="C118" s="48">
        <v>6</v>
      </c>
      <c r="D118" s="55">
        <v>0.02</v>
      </c>
      <c r="E118" s="48"/>
      <c r="F118" s="49"/>
      <c r="G118" s="48"/>
      <c r="H118" s="49"/>
      <c r="I118" s="49"/>
      <c r="J118" s="54"/>
      <c r="K118" s="60"/>
      <c r="L118" s="48">
        <v>1</v>
      </c>
      <c r="M118" s="60">
        <v>0.09</v>
      </c>
      <c r="N118" s="54"/>
      <c r="O118" s="48"/>
      <c r="P118" s="48"/>
      <c r="Q118" s="56"/>
    </row>
    <row r="119" spans="1:17" s="47" customFormat="1" ht="13.5" customHeight="1">
      <c r="A119" s="92"/>
      <c r="B119" s="68" t="s">
        <v>60</v>
      </c>
      <c r="C119" s="69">
        <f>SUM(C112:C118)</f>
        <v>45.6</v>
      </c>
      <c r="D119" s="87">
        <f>SUM(D112:D118)</f>
        <v>0.1656</v>
      </c>
      <c r="E119" s="69"/>
      <c r="F119" s="88"/>
      <c r="G119" s="87"/>
      <c r="H119" s="88"/>
      <c r="I119" s="87"/>
      <c r="J119" s="88"/>
      <c r="K119" s="87"/>
      <c r="L119" s="69">
        <f>SUM(L118)</f>
        <v>1</v>
      </c>
      <c r="M119" s="89">
        <f>SUM(M118)</f>
        <v>0.09</v>
      </c>
      <c r="N119" s="69">
        <f>SUM(N113:N118)</f>
        <v>5</v>
      </c>
      <c r="O119" s="69">
        <f>SUM(O113:O118)</f>
        <v>121.30000000000001</v>
      </c>
      <c r="P119" s="69">
        <f>SUM(P112:P118)</f>
        <v>320</v>
      </c>
      <c r="Q119" s="93">
        <f>SUM(Q112:Q118)</f>
        <v>2432</v>
      </c>
    </row>
    <row r="120" spans="1:17" s="98" customFormat="1" ht="13.8">
      <c r="A120" s="94"/>
      <c r="B120" s="27" t="s">
        <v>83</v>
      </c>
      <c r="C120" s="95"/>
      <c r="D120" s="95"/>
      <c r="E120" s="95"/>
      <c r="F120" s="95"/>
      <c r="G120" s="95"/>
      <c r="H120" s="95"/>
      <c r="I120" s="95"/>
      <c r="J120" s="96"/>
      <c r="K120" s="95"/>
      <c r="L120" s="95"/>
      <c r="M120" s="96"/>
      <c r="N120" s="95"/>
      <c r="O120" s="95"/>
      <c r="P120" s="95"/>
      <c r="Q120" s="97"/>
    </row>
    <row r="121" spans="1:17" s="47" customFormat="1" ht="11.25" customHeight="1">
      <c r="A121" s="99">
        <v>84</v>
      </c>
      <c r="B121" s="34" t="s">
        <v>84</v>
      </c>
      <c r="C121" s="48">
        <v>2</v>
      </c>
      <c r="D121" s="100">
        <v>7.4999999999999997E-3</v>
      </c>
      <c r="E121" s="48"/>
      <c r="F121" s="49"/>
      <c r="G121" s="48"/>
      <c r="H121" s="48"/>
      <c r="I121" s="48"/>
      <c r="J121" s="54"/>
      <c r="K121" s="60"/>
      <c r="L121" s="48"/>
      <c r="M121" s="54"/>
      <c r="N121" s="54">
        <v>1</v>
      </c>
      <c r="O121" s="55">
        <v>24.26</v>
      </c>
      <c r="P121" s="48">
        <v>69</v>
      </c>
      <c r="Q121" s="56">
        <v>524.4</v>
      </c>
    </row>
    <row r="122" spans="1:17" s="47" customFormat="1" ht="11.25" customHeight="1">
      <c r="A122" s="99">
        <v>85</v>
      </c>
      <c r="B122" s="34" t="s">
        <v>85</v>
      </c>
      <c r="C122" s="48">
        <v>4</v>
      </c>
      <c r="D122" s="49">
        <v>1.4999999999999999E-2</v>
      </c>
      <c r="E122" s="48"/>
      <c r="F122" s="49"/>
      <c r="G122" s="48"/>
      <c r="H122" s="48"/>
      <c r="I122" s="48"/>
      <c r="J122" s="54"/>
      <c r="K122" s="54"/>
      <c r="L122" s="48"/>
      <c r="M122" s="54"/>
      <c r="N122" s="54"/>
      <c r="O122" s="48"/>
      <c r="P122" s="48"/>
      <c r="Q122" s="56"/>
    </row>
    <row r="123" spans="1:17" s="47" customFormat="1" ht="11.25" customHeight="1">
      <c r="A123" s="99">
        <v>86</v>
      </c>
      <c r="B123" s="34" t="s">
        <v>86</v>
      </c>
      <c r="C123" s="48">
        <v>4</v>
      </c>
      <c r="D123" s="49">
        <v>1.4999999999999999E-2</v>
      </c>
      <c r="E123" s="55"/>
      <c r="F123" s="55"/>
      <c r="G123" s="48"/>
      <c r="H123" s="48"/>
      <c r="I123" s="48"/>
      <c r="J123" s="54"/>
      <c r="K123" s="54"/>
      <c r="L123" s="48"/>
      <c r="M123" s="54"/>
      <c r="N123" s="54"/>
      <c r="O123" s="55"/>
      <c r="P123" s="48">
        <v>69</v>
      </c>
      <c r="Q123" s="56">
        <v>524.4</v>
      </c>
    </row>
    <row r="124" spans="1:17" s="47" customFormat="1" ht="11.25" customHeight="1">
      <c r="A124" s="99">
        <v>87</v>
      </c>
      <c r="B124" s="34" t="s">
        <v>87</v>
      </c>
      <c r="C124" s="48">
        <v>4</v>
      </c>
      <c r="D124" s="49">
        <v>1.4999999999999999E-2</v>
      </c>
      <c r="E124" s="55">
        <v>1</v>
      </c>
      <c r="F124" s="49">
        <v>1E-3</v>
      </c>
      <c r="G124" s="48"/>
      <c r="H124" s="48"/>
      <c r="I124" s="48"/>
      <c r="J124" s="54"/>
      <c r="K124" s="60">
        <v>0.09</v>
      </c>
      <c r="L124" s="48"/>
      <c r="M124" s="60"/>
      <c r="N124" s="54">
        <v>1</v>
      </c>
      <c r="O124" s="55">
        <v>24.26</v>
      </c>
      <c r="P124" s="48"/>
      <c r="Q124" s="56"/>
    </row>
    <row r="125" spans="1:17" s="47" customFormat="1" ht="11.25" customHeight="1">
      <c r="A125" s="99">
        <v>88</v>
      </c>
      <c r="B125" s="34" t="s">
        <v>88</v>
      </c>
      <c r="C125" s="48">
        <v>2</v>
      </c>
      <c r="D125" s="100">
        <v>7.4999999999999997E-3</v>
      </c>
      <c r="E125" s="55"/>
      <c r="F125" s="55"/>
      <c r="G125" s="48"/>
      <c r="H125" s="48"/>
      <c r="I125" s="48"/>
      <c r="J125" s="54"/>
      <c r="K125" s="60"/>
      <c r="L125" s="48"/>
      <c r="M125" s="54"/>
      <c r="N125" s="54"/>
      <c r="O125" s="55"/>
      <c r="P125" s="48"/>
      <c r="Q125" s="56"/>
    </row>
    <row r="126" spans="1:17" s="47" customFormat="1" ht="11.25" customHeight="1">
      <c r="A126" s="99">
        <v>89</v>
      </c>
      <c r="B126" s="34" t="s">
        <v>89</v>
      </c>
      <c r="C126" s="48">
        <v>2</v>
      </c>
      <c r="D126" s="100">
        <v>7.4999999999999997E-3</v>
      </c>
      <c r="E126" s="55">
        <v>1</v>
      </c>
      <c r="F126" s="49">
        <v>1E-3</v>
      </c>
      <c r="G126" s="48"/>
      <c r="H126" s="48"/>
      <c r="I126" s="48"/>
      <c r="J126" s="54"/>
      <c r="K126" s="60">
        <v>0.09</v>
      </c>
      <c r="L126" s="48"/>
      <c r="M126" s="54"/>
      <c r="N126" s="54"/>
      <c r="O126" s="48"/>
      <c r="P126" s="48"/>
      <c r="Q126" s="56"/>
    </row>
    <row r="127" spans="1:17" s="47" customFormat="1" ht="11.25" customHeight="1">
      <c r="A127" s="99">
        <v>90</v>
      </c>
      <c r="B127" s="34" t="s">
        <v>90</v>
      </c>
      <c r="C127" s="48">
        <v>4</v>
      </c>
      <c r="D127" s="49">
        <v>1.4999999999999999E-2</v>
      </c>
      <c r="E127" s="55"/>
      <c r="F127" s="55"/>
      <c r="G127" s="48"/>
      <c r="H127" s="48"/>
      <c r="I127" s="48"/>
      <c r="J127" s="54"/>
      <c r="K127" s="54"/>
      <c r="L127" s="48"/>
      <c r="M127" s="54"/>
      <c r="N127" s="54"/>
      <c r="O127" s="48"/>
      <c r="P127" s="48"/>
      <c r="Q127" s="56"/>
    </row>
    <row r="128" spans="1:17" s="47" customFormat="1" ht="13.5" customHeight="1">
      <c r="A128" s="101"/>
      <c r="B128" s="68" t="s">
        <v>60</v>
      </c>
      <c r="C128" s="87">
        <f>SUM(C121:C127)</f>
        <v>22</v>
      </c>
      <c r="D128" s="87">
        <f>SUM(D121:D127)</f>
        <v>8.2500000000000004E-2</v>
      </c>
      <c r="E128" s="87">
        <f>SUM(E124:E127)</f>
        <v>2</v>
      </c>
      <c r="F128" s="88">
        <f>SUM(F124:F127)</f>
        <v>2E-3</v>
      </c>
      <c r="G128" s="87"/>
      <c r="H128" s="87"/>
      <c r="I128" s="87"/>
      <c r="J128" s="87"/>
      <c r="K128" s="87">
        <f>SUM(K124:K127)</f>
        <v>0.18</v>
      </c>
      <c r="L128" s="69"/>
      <c r="M128" s="87"/>
      <c r="N128" s="87">
        <f>SUM(N121:N127)</f>
        <v>2</v>
      </c>
      <c r="O128" s="87">
        <f>SUM(O121:O127)</f>
        <v>48.52</v>
      </c>
      <c r="P128" s="87">
        <f>SUM(P121:P127)</f>
        <v>138</v>
      </c>
      <c r="Q128" s="102">
        <f>SUM(Q121:Q127)</f>
        <v>1048.8</v>
      </c>
    </row>
    <row r="129" spans="1:17" s="107" customFormat="1" ht="13.8">
      <c r="A129" s="103"/>
      <c r="B129" s="27" t="s">
        <v>91</v>
      </c>
      <c r="C129" s="104"/>
      <c r="D129" s="104"/>
      <c r="E129" s="104"/>
      <c r="F129" s="104"/>
      <c r="G129" s="104"/>
      <c r="H129" s="104"/>
      <c r="I129" s="104"/>
      <c r="J129" s="105"/>
      <c r="K129" s="105"/>
      <c r="L129" s="104"/>
      <c r="M129" s="105"/>
      <c r="N129" s="105"/>
      <c r="O129" s="104"/>
      <c r="P129" s="104"/>
      <c r="Q129" s="106"/>
    </row>
    <row r="130" spans="1:17" s="47" customFormat="1" ht="11.25" customHeight="1">
      <c r="A130" s="99">
        <v>91</v>
      </c>
      <c r="B130" s="34" t="s">
        <v>39</v>
      </c>
      <c r="C130" s="48">
        <v>2</v>
      </c>
      <c r="D130" s="100">
        <v>7.4999999999999997E-3</v>
      </c>
      <c r="E130" s="48">
        <v>1</v>
      </c>
      <c r="F130" s="49">
        <v>1E-3</v>
      </c>
      <c r="G130" s="48"/>
      <c r="H130" s="48"/>
      <c r="I130" s="48"/>
      <c r="J130" s="54"/>
      <c r="K130" s="54"/>
      <c r="L130" s="48"/>
      <c r="M130" s="54"/>
      <c r="N130" s="54">
        <v>1</v>
      </c>
      <c r="O130" s="48">
        <v>24.26</v>
      </c>
      <c r="P130" s="48">
        <v>75</v>
      </c>
      <c r="Q130" s="56">
        <v>570</v>
      </c>
    </row>
    <row r="131" spans="1:17" s="47" customFormat="1" ht="11.25" customHeight="1">
      <c r="A131" s="99">
        <v>92</v>
      </c>
      <c r="B131" s="34" t="s">
        <v>40</v>
      </c>
      <c r="C131" s="48">
        <v>2</v>
      </c>
      <c r="D131" s="100">
        <v>7.4999999999999997E-3</v>
      </c>
      <c r="E131" s="48">
        <v>1</v>
      </c>
      <c r="F131" s="49">
        <v>1E-3</v>
      </c>
      <c r="G131" s="48"/>
      <c r="H131" s="48"/>
      <c r="I131" s="48"/>
      <c r="J131" s="54"/>
      <c r="K131" s="54"/>
      <c r="L131" s="48"/>
      <c r="M131" s="54"/>
      <c r="N131" s="54"/>
      <c r="O131" s="48"/>
      <c r="P131" s="48">
        <v>75</v>
      </c>
      <c r="Q131" s="56">
        <v>570</v>
      </c>
    </row>
    <row r="132" spans="1:17" s="47" customFormat="1" ht="14.25" customHeight="1">
      <c r="A132" s="86"/>
      <c r="B132" s="68" t="s">
        <v>60</v>
      </c>
      <c r="C132" s="69">
        <f>SUM(C130:C131)</f>
        <v>4</v>
      </c>
      <c r="D132" s="88">
        <f>SUM(D130:D131)</f>
        <v>1.4999999999999999E-2</v>
      </c>
      <c r="E132" s="69">
        <f>SUM(E130:E131)</f>
        <v>2</v>
      </c>
      <c r="F132" s="88">
        <f>SUM(F130:F131)</f>
        <v>2E-3</v>
      </c>
      <c r="G132" s="87"/>
      <c r="H132" s="69"/>
      <c r="I132" s="87"/>
      <c r="J132" s="69"/>
      <c r="K132" s="87"/>
      <c r="L132" s="69"/>
      <c r="M132" s="69"/>
      <c r="N132" s="69">
        <f>SUM(N130:N131)</f>
        <v>1</v>
      </c>
      <c r="O132" s="69">
        <f>SUM(O130:O131)</f>
        <v>24.26</v>
      </c>
      <c r="P132" s="69">
        <f>SUM(P130:P131)</f>
        <v>150</v>
      </c>
      <c r="Q132" s="93">
        <f>SUM(Q130:Q131)</f>
        <v>1140</v>
      </c>
    </row>
    <row r="133" spans="1:17" s="107" customFormat="1" ht="13.8">
      <c r="A133" s="103"/>
      <c r="B133" s="27" t="s">
        <v>92</v>
      </c>
      <c r="C133" s="104"/>
      <c r="D133" s="104"/>
      <c r="E133" s="104"/>
      <c r="F133" s="104"/>
      <c r="G133" s="104"/>
      <c r="H133" s="104"/>
      <c r="I133" s="104"/>
      <c r="J133" s="105"/>
      <c r="K133" s="105"/>
      <c r="L133" s="104"/>
      <c r="M133" s="105"/>
      <c r="N133" s="105"/>
      <c r="O133" s="104"/>
      <c r="P133" s="104"/>
      <c r="Q133" s="106"/>
    </row>
    <row r="134" spans="1:17" s="58" customFormat="1" ht="23.25" customHeight="1">
      <c r="A134" s="108">
        <v>93</v>
      </c>
      <c r="B134" s="109" t="s">
        <v>93</v>
      </c>
      <c r="C134" s="62"/>
      <c r="D134" s="63"/>
      <c r="E134" s="63"/>
      <c r="F134" s="63"/>
      <c r="G134" s="62"/>
      <c r="H134" s="62"/>
      <c r="I134" s="62"/>
      <c r="J134" s="110"/>
      <c r="K134" s="110"/>
      <c r="L134" s="62"/>
      <c r="M134" s="110"/>
      <c r="N134" s="110"/>
      <c r="O134" s="62"/>
      <c r="P134" s="62"/>
      <c r="Q134" s="111"/>
    </row>
    <row r="135" spans="1:17" s="58" customFormat="1" ht="15.75" customHeight="1">
      <c r="A135" s="108">
        <v>94</v>
      </c>
      <c r="B135" s="109" t="s">
        <v>94</v>
      </c>
      <c r="C135" s="62"/>
      <c r="D135" s="63"/>
      <c r="E135" s="63"/>
      <c r="F135" s="63"/>
      <c r="G135" s="62"/>
      <c r="H135" s="62"/>
      <c r="I135" s="62"/>
      <c r="J135" s="110"/>
      <c r="K135" s="110"/>
      <c r="L135" s="62"/>
      <c r="M135" s="110"/>
      <c r="N135" s="110"/>
      <c r="O135" s="62"/>
      <c r="P135" s="62">
        <v>9</v>
      </c>
      <c r="Q135" s="111">
        <v>68.400000000000006</v>
      </c>
    </row>
    <row r="136" spans="1:17" s="58" customFormat="1" ht="22.5" customHeight="1">
      <c r="A136" s="108">
        <v>95</v>
      </c>
      <c r="B136" s="109" t="s">
        <v>95</v>
      </c>
      <c r="C136" s="112">
        <v>4</v>
      </c>
      <c r="D136" s="113">
        <v>1.4999999999999999E-2</v>
      </c>
      <c r="E136" s="113"/>
      <c r="F136" s="113"/>
      <c r="G136" s="112"/>
      <c r="H136" s="112"/>
      <c r="I136" s="112"/>
      <c r="J136" s="114"/>
      <c r="K136" s="114"/>
      <c r="L136" s="112"/>
      <c r="M136" s="114"/>
      <c r="N136" s="114"/>
      <c r="O136" s="112"/>
      <c r="P136" s="112"/>
      <c r="Q136" s="115"/>
    </row>
    <row r="137" spans="1:17" s="58" customFormat="1" ht="22.5" customHeight="1">
      <c r="A137" s="108">
        <v>96</v>
      </c>
      <c r="B137" s="109" t="s">
        <v>96</v>
      </c>
      <c r="C137" s="116">
        <v>6</v>
      </c>
      <c r="D137" s="117">
        <v>0.02</v>
      </c>
      <c r="E137" s="118"/>
      <c r="F137" s="118"/>
      <c r="G137" s="116"/>
      <c r="H137" s="116"/>
      <c r="I137" s="116"/>
      <c r="J137" s="119"/>
      <c r="K137" s="119"/>
      <c r="L137" s="116"/>
      <c r="M137" s="119"/>
      <c r="N137" s="119"/>
      <c r="O137" s="116"/>
      <c r="P137" s="116"/>
      <c r="Q137" s="120"/>
    </row>
    <row r="138" spans="1:17" s="58" customFormat="1" ht="16.5" customHeight="1">
      <c r="A138" s="108">
        <v>97</v>
      </c>
      <c r="B138" s="121" t="s">
        <v>97</v>
      </c>
      <c r="C138" s="62">
        <v>10</v>
      </c>
      <c r="D138" s="63">
        <v>3.7999999999999999E-2</v>
      </c>
      <c r="E138" s="63"/>
      <c r="F138" s="63"/>
      <c r="G138" s="62"/>
      <c r="H138" s="62"/>
      <c r="I138" s="62"/>
      <c r="J138" s="122"/>
      <c r="K138" s="122"/>
      <c r="L138" s="62"/>
      <c r="M138" s="122"/>
      <c r="N138" s="122"/>
      <c r="O138" s="62"/>
      <c r="P138" s="62"/>
      <c r="Q138" s="123"/>
    </row>
    <row r="139" spans="1:17" s="47" customFormat="1" ht="25.5" customHeight="1">
      <c r="A139" s="124"/>
      <c r="B139" s="125" t="s">
        <v>98</v>
      </c>
      <c r="C139" s="126">
        <f>C138+C136</f>
        <v>14</v>
      </c>
      <c r="D139" s="127">
        <f>D138+D136</f>
        <v>5.2999999999999999E-2</v>
      </c>
      <c r="E139" s="126"/>
      <c r="F139" s="127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>
        <v>9</v>
      </c>
      <c r="Q139" s="128">
        <v>68.400000000000006</v>
      </c>
    </row>
    <row r="140" spans="1:17" s="47" customFormat="1" ht="24.75" customHeight="1">
      <c r="A140" s="124"/>
      <c r="B140" s="125" t="s">
        <v>99</v>
      </c>
      <c r="C140" s="129">
        <v>6</v>
      </c>
      <c r="D140" s="130">
        <v>0.02</v>
      </c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31"/>
    </row>
    <row r="141" spans="1:17" s="136" customFormat="1" ht="18" customHeight="1" thickBot="1">
      <c r="A141" s="132"/>
      <c r="B141" s="133" t="s">
        <v>100</v>
      </c>
      <c r="C141" s="134">
        <f>C132+C128+C119+C110+C81+C51</f>
        <v>640.90000000000009</v>
      </c>
      <c r="D141" s="134">
        <f>D132+D128+D119+D110+D81+D51</f>
        <v>2.3904750000000003</v>
      </c>
      <c r="E141" s="134">
        <f t="shared" ref="E141:Q141" si="8">E132+E128+E119+E110+E81+E51</f>
        <v>17</v>
      </c>
      <c r="F141" s="135">
        <f t="shared" si="8"/>
        <v>1.7000000000000001E-2</v>
      </c>
      <c r="G141" s="134">
        <f t="shared" si="8"/>
        <v>6</v>
      </c>
      <c r="H141" s="135">
        <f t="shared" si="8"/>
        <v>8.0000000000000002E-3</v>
      </c>
      <c r="I141" s="134">
        <f t="shared" si="8"/>
        <v>8</v>
      </c>
      <c r="J141" s="135">
        <f t="shared" si="8"/>
        <v>7.6999999999999999E-2</v>
      </c>
      <c r="K141" s="134">
        <f t="shared" si="8"/>
        <v>0.63</v>
      </c>
      <c r="L141" s="134">
        <f t="shared" si="8"/>
        <v>20</v>
      </c>
      <c r="M141" s="134">
        <f t="shared" si="8"/>
        <v>1.7999999999999998</v>
      </c>
      <c r="N141" s="134">
        <f t="shared" si="8"/>
        <v>72</v>
      </c>
      <c r="O141" s="134">
        <f t="shared" si="8"/>
        <v>1746.7199999999998</v>
      </c>
      <c r="P141" s="134">
        <f t="shared" si="8"/>
        <v>1230</v>
      </c>
      <c r="Q141" s="134">
        <f t="shared" si="8"/>
        <v>9348</v>
      </c>
    </row>
    <row r="142" spans="1:17" s="70" customFormat="1" ht="5.25" customHeight="1">
      <c r="A142" s="137"/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</row>
    <row r="143" spans="1:17" s="70" customFormat="1" ht="12.75" customHeight="1">
      <c r="A143" s="3"/>
      <c r="B143" s="4" t="s">
        <v>101</v>
      </c>
      <c r="C143" s="4"/>
      <c r="D143" s="136"/>
      <c r="E143" s="136"/>
      <c r="F143" s="136"/>
      <c r="G143" s="136"/>
      <c r="H143" s="136"/>
      <c r="I143" s="136"/>
      <c r="J143" s="136"/>
      <c r="K143" s="136"/>
      <c r="L143" s="136"/>
      <c r="M143" s="137"/>
      <c r="N143" s="3"/>
      <c r="O143" s="3"/>
      <c r="Q143" s="3"/>
    </row>
    <row r="144" spans="1:17" s="70" customFormat="1" ht="15" customHeight="1">
      <c r="A144" s="4"/>
      <c r="B144" s="150" t="s">
        <v>8</v>
      </c>
      <c r="C144" s="150"/>
      <c r="D144" s="150"/>
      <c r="E144" s="9"/>
      <c r="F144" s="9"/>
      <c r="G144" s="5" t="s">
        <v>102</v>
      </c>
      <c r="H144" s="5"/>
      <c r="I144" s="5"/>
      <c r="J144" s="5"/>
      <c r="K144" s="170"/>
      <c r="L144" s="171"/>
      <c r="M144" s="171"/>
      <c r="N144" s="171"/>
      <c r="O144" s="138"/>
      <c r="P144" s="138"/>
      <c r="Q144" s="4"/>
    </row>
    <row r="145" spans="1:17" s="70" customFormat="1" ht="13.5" customHeight="1">
      <c r="A145" s="4"/>
      <c r="B145" s="150" t="s">
        <v>10</v>
      </c>
      <c r="C145" s="150"/>
      <c r="D145" s="150"/>
      <c r="E145" s="9"/>
      <c r="F145" s="9"/>
      <c r="G145" s="5" t="s">
        <v>103</v>
      </c>
      <c r="H145" s="5"/>
      <c r="I145" s="5"/>
      <c r="J145" s="5"/>
      <c r="K145" s="138"/>
      <c r="L145" s="138"/>
      <c r="M145" s="138"/>
      <c r="N145" s="138"/>
      <c r="O145" s="138"/>
      <c r="P145" s="138"/>
      <c r="Q145" s="4"/>
    </row>
    <row r="146" spans="1:17" s="47" customFormat="1" ht="15.75" customHeight="1">
      <c r="A146" s="4"/>
      <c r="B146" s="150" t="s">
        <v>12</v>
      </c>
      <c r="C146" s="150"/>
      <c r="D146" s="150"/>
      <c r="E146" s="9"/>
      <c r="F146" s="9"/>
      <c r="G146" s="5" t="s">
        <v>104</v>
      </c>
      <c r="H146" s="5"/>
      <c r="I146" s="5"/>
      <c r="J146" s="5"/>
      <c r="K146" s="170"/>
      <c r="L146" s="170"/>
      <c r="M146" s="170"/>
      <c r="N146" s="170"/>
      <c r="O146" s="170"/>
      <c r="P146" s="170"/>
      <c r="Q146" s="4"/>
    </row>
    <row r="147" spans="1:17" s="47" customFormat="1" ht="15" customHeight="1">
      <c r="A147" s="5"/>
      <c r="B147" s="150" t="s">
        <v>14</v>
      </c>
      <c r="C147" s="150"/>
      <c r="D147" s="150"/>
      <c r="E147" s="9"/>
      <c r="F147" s="9"/>
      <c r="G147" s="5" t="s">
        <v>105</v>
      </c>
      <c r="H147" s="5"/>
      <c r="I147" s="5"/>
      <c r="J147" s="5"/>
      <c r="K147" s="168"/>
      <c r="L147" s="168"/>
      <c r="M147" s="168"/>
      <c r="N147" s="168"/>
      <c r="O147" s="168"/>
      <c r="P147" s="168"/>
      <c r="Q147" s="5"/>
    </row>
    <row r="148" spans="1:17" s="47" customFormat="1" ht="15.75" customHeight="1">
      <c r="A148" s="5"/>
      <c r="B148" s="150" t="s">
        <v>16</v>
      </c>
      <c r="C148" s="150"/>
      <c r="D148" s="150"/>
      <c r="E148" s="9"/>
      <c r="F148" s="9"/>
      <c r="G148" s="5" t="s">
        <v>106</v>
      </c>
      <c r="H148" s="5"/>
      <c r="I148" s="5"/>
      <c r="J148" s="5"/>
      <c r="K148" s="139"/>
      <c r="L148" s="139"/>
      <c r="M148" s="139"/>
      <c r="N148" s="139"/>
      <c r="O148" s="139"/>
      <c r="P148" s="139"/>
      <c r="Q148" s="5"/>
    </row>
    <row r="149" spans="1:17" s="47" customFormat="1" ht="11.25" customHeight="1">
      <c r="A149" s="52"/>
      <c r="B149" s="167"/>
      <c r="C149" s="167"/>
      <c r="K149" s="139"/>
      <c r="L149" s="168"/>
      <c r="M149" s="168"/>
      <c r="N149" s="168"/>
      <c r="O149" s="168"/>
      <c r="P149" s="168"/>
    </row>
    <row r="150" spans="1:17" s="140" customFormat="1" ht="27.75" customHeight="1">
      <c r="C150" s="141"/>
      <c r="D150" s="141"/>
      <c r="E150" s="141"/>
      <c r="F150" s="141"/>
      <c r="G150" s="142"/>
      <c r="H150" s="143"/>
      <c r="I150" s="143"/>
      <c r="J150" s="143"/>
      <c r="K150" s="138"/>
      <c r="L150" s="138"/>
      <c r="M150" s="138"/>
      <c r="N150" s="138"/>
      <c r="O150" s="138"/>
      <c r="P150" s="138"/>
      <c r="Q150" s="143"/>
    </row>
    <row r="151" spans="1:17" s="52" customFormat="1" ht="11.25" customHeight="1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1:17" s="140" customFormat="1" ht="11.25" customHeight="1"/>
    <row r="153" spans="1:17" s="140" customFormat="1" ht="11.25" customHeight="1"/>
    <row r="154" spans="1:17" ht="12.75" customHeight="1">
      <c r="A154" s="2"/>
    </row>
    <row r="155" spans="1:17" ht="12.75" customHeight="1">
      <c r="A155" s="2"/>
    </row>
    <row r="156" spans="1:17" ht="12.75" customHeight="1">
      <c r="A156" s="47"/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</row>
    <row r="157" spans="1:17" ht="12.75" customHeight="1">
      <c r="A157" s="136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</row>
    <row r="158" spans="1:17" s="47" customFormat="1">
      <c r="A158" s="136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</row>
    <row r="159" spans="1:17" s="136" customFormat="1"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</row>
    <row r="160" spans="1:17" s="136" customFormat="1"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</row>
    <row r="161" spans="2:14" s="136" customFormat="1"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</row>
    <row r="162" spans="2:14" s="136" customFormat="1"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</row>
    <row r="163" spans="2:14" s="136" customFormat="1"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</row>
    <row r="164" spans="2:14" s="136" customFormat="1"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</row>
    <row r="165" spans="2:14" s="136" customFormat="1"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</row>
    <row r="166" spans="2:14" s="136" customFormat="1"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</row>
    <row r="167" spans="2:14" s="136" customFormat="1"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</row>
    <row r="168" spans="2:14" s="136" customFormat="1"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</row>
    <row r="169" spans="2:14" s="136" customFormat="1"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</row>
    <row r="170" spans="2:14" s="136" customFormat="1"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</row>
    <row r="171" spans="2:14" s="136" customFormat="1"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</row>
    <row r="172" spans="2:14" s="136" customFormat="1"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</row>
    <row r="173" spans="2:14" s="136" customFormat="1"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</row>
    <row r="174" spans="2:14" s="136" customFormat="1"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</row>
    <row r="175" spans="2:14" s="136" customFormat="1"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</row>
    <row r="176" spans="2:14" s="136" customFormat="1"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</row>
    <row r="177" spans="2:14" s="136" customFormat="1"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</row>
    <row r="178" spans="2:14" s="136" customFormat="1"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</row>
    <row r="179" spans="2:14" s="136" customFormat="1"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</row>
    <row r="180" spans="2:14" s="136" customFormat="1"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</row>
    <row r="181" spans="2:14" s="136" customFormat="1"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</row>
    <row r="182" spans="2:14" s="136" customFormat="1"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</row>
    <row r="183" spans="2:14" s="136" customFormat="1"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</row>
    <row r="184" spans="2:14" s="136" customFormat="1"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</row>
    <row r="185" spans="2:14" s="136" customFormat="1"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</row>
    <row r="186" spans="2:14" s="136" customFormat="1"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</row>
    <row r="187" spans="2:14" s="136" customFormat="1"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</row>
    <row r="188" spans="2:14" s="136" customFormat="1"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</row>
    <row r="189" spans="2:14" s="136" customFormat="1"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</row>
    <row r="190" spans="2:14" s="136" customFormat="1"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</row>
    <row r="191" spans="2:14" s="136" customFormat="1"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</row>
    <row r="192" spans="2:14" s="136" customFormat="1"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</row>
    <row r="193" spans="1:14" s="136" customFormat="1"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</row>
    <row r="194" spans="1:14" s="136" customFormat="1"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</row>
    <row r="195" spans="1:14" s="136" customFormat="1"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</row>
    <row r="196" spans="1:14" s="136" customFormat="1"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</row>
    <row r="197" spans="1:14" s="136" customFormat="1"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</row>
    <row r="198" spans="1:14" s="136" customFormat="1"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</row>
    <row r="199" spans="1:14" s="136" customFormat="1"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</row>
    <row r="200" spans="1:14" s="136" customFormat="1"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</row>
    <row r="201" spans="1:14" s="136" customFormat="1"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</row>
    <row r="202" spans="1:14" s="136" customFormat="1"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</row>
    <row r="203" spans="1:14" s="136" customFormat="1"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</row>
    <row r="204" spans="1:14" s="136" customFormat="1"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</row>
    <row r="205" spans="1:14" s="136" customFormat="1"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</row>
    <row r="206" spans="1:14" s="136" customForma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s="136" customForma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</sheetData>
  <mergeCells count="35">
    <mergeCell ref="B149:C149"/>
    <mergeCell ref="L149:P149"/>
    <mergeCell ref="K26:K27"/>
    <mergeCell ref="N26:O26"/>
    <mergeCell ref="P26:Q26"/>
    <mergeCell ref="B144:D144"/>
    <mergeCell ref="K144:N144"/>
    <mergeCell ref="B145:D145"/>
    <mergeCell ref="B146:D146"/>
    <mergeCell ref="K146:P146"/>
    <mergeCell ref="B147:D147"/>
    <mergeCell ref="K147:P147"/>
    <mergeCell ref="B148:D148"/>
    <mergeCell ref="C21:M21"/>
    <mergeCell ref="A22:A27"/>
    <mergeCell ref="B22:B27"/>
    <mergeCell ref="C23:K23"/>
    <mergeCell ref="L23:M26"/>
    <mergeCell ref="N23:Q23"/>
    <mergeCell ref="C26:D26"/>
    <mergeCell ref="E26:F26"/>
    <mergeCell ref="G26:H26"/>
    <mergeCell ref="I26:J26"/>
    <mergeCell ref="B20:M20"/>
    <mergeCell ref="M2:P2"/>
    <mergeCell ref="D8:M8"/>
    <mergeCell ref="A9:Q9"/>
    <mergeCell ref="A10:Q10"/>
    <mergeCell ref="C12:E12"/>
    <mergeCell ref="C13:D13"/>
    <mergeCell ref="C14:D14"/>
    <mergeCell ref="C15:D15"/>
    <mergeCell ref="C16:D16"/>
    <mergeCell ref="A17:Q17"/>
    <mergeCell ref="A18:Q18"/>
  </mergeCells>
  <pageMargins left="0.55000000000000004" right="0.22" top="0.3" bottom="0.17" header="0.22" footer="0.17"/>
  <pageSetup paperSize="9" fitToWidth="0" pageOrder="overThenDown" orientation="landscape" r:id="rId1"/>
  <headerFooter alignWithMargins="0"/>
  <rowBreaks count="1" manualBreakCount="1">
    <brk id="1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2016г.  МАФ  </vt:lpstr>
      <vt:lpstr>'план 2016г.  МАФ  '!Заголовки_для_печати</vt:lpstr>
      <vt:lpstr>'план 2016г.  МАФ  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2015-12-25T08:21:42Z</dcterms:created>
  <dcterms:modified xsi:type="dcterms:W3CDTF">2015-12-28T08:56:24Z</dcterms:modified>
</cp:coreProperties>
</file>